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915" firstSheet="1" activeTab="1"/>
  </bookViews>
  <sheets>
    <sheet name="Berechnung Diagramm" sheetId="14" state="hidden" r:id="rId1"/>
    <sheet name="Auswertung - Start" sheetId="13" r:id="rId2"/>
    <sheet name="Auswertung - Detail" sheetId="2" r:id="rId3"/>
    <sheet name="1. Stress" sheetId="1" r:id="rId4"/>
    <sheet name="2. Psychische Ermüdung" sheetId="8" r:id="rId5"/>
    <sheet name="3. Monotonie" sheetId="9" r:id="rId6"/>
    <sheet name="4. Psychische Sättigung" sheetId="11" r:id="rId7"/>
    <sheet name="5. Emotionale Erschöpfung" sheetId="12" r:id="rId8"/>
  </sheets>
  <calcPr calcId="125725"/>
</workbook>
</file>

<file path=xl/calcChain.xml><?xml version="1.0" encoding="utf-8"?>
<calcChain xmlns="http://schemas.openxmlformats.org/spreadsheetml/2006/main">
  <c r="C2" i="12"/>
  <c r="F5" i="2"/>
  <c r="C5"/>
  <c r="G4"/>
  <c r="D4"/>
  <c r="H3"/>
  <c r="A3"/>
  <c r="A2"/>
  <c r="G17" i="13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F18" s="1"/>
  <c r="B5" i="14" s="1"/>
  <c r="E8" i="13"/>
  <c r="E18" s="1"/>
  <c r="B4" i="14" s="1"/>
  <c r="D8" i="13"/>
  <c r="D18" s="1"/>
  <c r="B3" i="14" s="1"/>
  <c r="C8" i="13"/>
  <c r="G18" l="1"/>
  <c r="B6" i="14" s="1"/>
  <c r="C6" s="1"/>
  <c r="D3"/>
  <c r="C3"/>
  <c r="E3"/>
  <c r="C4"/>
  <c r="E4"/>
  <c r="D4"/>
  <c r="D5"/>
  <c r="C5"/>
  <c r="E5"/>
  <c r="C18" i="13"/>
  <c r="B2" i="14" s="1"/>
  <c r="E2" s="1"/>
  <c r="D2"/>
  <c r="G9" i="2"/>
  <c r="G10"/>
  <c r="G11"/>
  <c r="G12"/>
  <c r="G13"/>
  <c r="G14"/>
  <c r="G15"/>
  <c r="G16"/>
  <c r="G17"/>
  <c r="G8"/>
  <c r="C11" i="12"/>
  <c r="C10"/>
  <c r="C9"/>
  <c r="C8"/>
  <c r="C7"/>
  <c r="C6"/>
  <c r="C5"/>
  <c r="C4"/>
  <c r="C3"/>
  <c r="E6" i="14" l="1"/>
  <c r="D6"/>
  <c r="C2"/>
  <c r="G18" i="2"/>
  <c r="C2" i="11"/>
  <c r="F9" i="2"/>
  <c r="F10"/>
  <c r="F11"/>
  <c r="F12"/>
  <c r="F13"/>
  <c r="F14"/>
  <c r="F15"/>
  <c r="F16"/>
  <c r="F17"/>
  <c r="F8"/>
  <c r="C11" i="11"/>
  <c r="C10"/>
  <c r="C9"/>
  <c r="C8"/>
  <c r="C7"/>
  <c r="C6"/>
  <c r="C5"/>
  <c r="C4"/>
  <c r="C3"/>
  <c r="E9" i="2"/>
  <c r="E10"/>
  <c r="E11"/>
  <c r="E12"/>
  <c r="E13"/>
  <c r="E14"/>
  <c r="E15"/>
  <c r="E16"/>
  <c r="E17"/>
  <c r="E8"/>
  <c r="C11" i="9"/>
  <c r="C10"/>
  <c r="C9"/>
  <c r="C8"/>
  <c r="C7"/>
  <c r="C6"/>
  <c r="C5"/>
  <c r="C4"/>
  <c r="C3"/>
  <c r="C2"/>
  <c r="D9" i="2"/>
  <c r="D10"/>
  <c r="D11"/>
  <c r="D12"/>
  <c r="D13"/>
  <c r="D14"/>
  <c r="D15"/>
  <c r="D16"/>
  <c r="D17"/>
  <c r="D8"/>
  <c r="C11" i="8"/>
  <c r="C10"/>
  <c r="C9"/>
  <c r="C8"/>
  <c r="C7"/>
  <c r="C6"/>
  <c r="C5"/>
  <c r="C4"/>
  <c r="C3"/>
  <c r="C2"/>
  <c r="D18" i="2" l="1"/>
  <c r="E18"/>
  <c r="F18"/>
  <c r="C9"/>
  <c r="C10"/>
  <c r="C11"/>
  <c r="C12"/>
  <c r="C13"/>
  <c r="C14"/>
  <c r="C15"/>
  <c r="C16"/>
  <c r="C17"/>
  <c r="C8"/>
  <c r="C9" i="1"/>
  <c r="C10"/>
  <c r="C11"/>
  <c r="C8"/>
  <c r="C7"/>
  <c r="C6"/>
  <c r="C5"/>
  <c r="C4"/>
  <c r="C3"/>
  <c r="C2"/>
  <c r="C18" i="2" l="1"/>
</calcChain>
</file>

<file path=xl/comments1.xml><?xml version="1.0" encoding="utf-8"?>
<comments xmlns="http://schemas.openxmlformats.org/spreadsheetml/2006/main">
  <authors>
    <author>Lutz Lehmann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entsprechenden Daten einfügen!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Uhrzeit des Beobachtungsbeginns eintragen!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den Endzeitpunkt eintragen.</t>
        </r>
      </text>
    </comment>
  </commentList>
</comments>
</file>

<file path=xl/comments2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 xml:space="preserve">Bei der Arbeit
</t>
        </r>
        <r>
          <rPr>
            <sz val="9"/>
            <color indexed="81"/>
            <rFont val="Tahoma"/>
            <family val="2"/>
          </rPr>
          <t>ist für die vorhandene Qualifikation die Verantwortung zu hoch.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sind die Aufgaben nicht in der vorgegebenen Zeit und Qualität erfüllbar.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gibt es Störungen oder Unterbrechungen, welche die Ausführung der Aufgaben erschweren.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behindern enge Vorgaben die effektive Ausführung der Arbeit.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müssen Entscheidungen ohne ausreichende Informationen und mit unzureichenden Entscheidungshilfen getroffen werden.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gibt es widersprüchliche Anforderungen (z.B. Konflikte zwischen Termineinhaltung und der geforderten Qualität).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Bei der Arbeit 
</t>
        </r>
        <r>
          <rPr>
            <sz val="9"/>
            <color indexed="81"/>
            <rFont val="Tahoma"/>
            <family val="2"/>
          </rPr>
          <t>fehlt die Unterstützung der Kollegen und Vorgesetzten in Zeiten mit erhöhten Anforderungen (z.B. bei hohem Arbeitsanfall).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Es liegen zusätzliche andere Einflüsse vor, z.B.
</t>
        </r>
        <r>
          <rPr>
            <sz val="9"/>
            <color indexed="81"/>
            <rFont val="Tahoma"/>
            <family val="2"/>
          </rPr>
          <t xml:space="preserve">soziale Spannungen.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ist mit dem vorhandenen Personal die Arbeitsmenge nicht zu schaffen.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ist die Zukunft der Abteilung oder des Betriebes unsicher.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</commentList>
</comments>
</file>

<file path=xl/comments3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 xml:space="preserve">Bei der Arbeit
</t>
        </r>
        <r>
          <rPr>
            <sz val="9"/>
            <color indexed="81"/>
            <rFont val="Tahoma"/>
            <family val="2"/>
          </rPr>
          <t>sind die Fähigkeiten und Fertigkeiten unzureichend (z.B. durch ungenügende
Einarbeitung oder unzureichende Fort- und Weiterbildung).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muss für die Tätigkeit nichts vorbereitet und organisiert werden, der Ablauf oder die
Ergebnisse müssen nicht selbst kontrolliert werden.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können der Arbeitsablauf und die Arbeitsergebnisse nicht selbst eingeschätzt werden.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können der Arbeitsablauf und die Arbeitsergebnisse nicht selbst eingeschätzt werden.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wird überwiegend in einseitigen Körperhaltungen oder in Zwangshaltungen gearbeitet.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herrscht Bewegungsmangel.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Bei der Arbeit 
</t>
        </r>
        <r>
          <rPr>
            <sz val="9"/>
            <color indexed="81"/>
            <rFont val="Tahoma"/>
            <family val="2"/>
          </rPr>
          <t>sind kaum störungsfreie Pausen möglich.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Es liegen zusätzliche andere Einflüsse vor, z.B.
</t>
        </r>
        <r>
          <rPr>
            <sz val="9"/>
            <color indexed="81"/>
            <rFont val="Tahoma"/>
            <family val="2"/>
          </rPr>
          <t>mangelhafte Wahrnehmungsbedingungen (z.B. verursacht durch ungenügende Beleuchtung, Staub, Dämpfe u.ä.).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schlecht gestaltete Arbeitsmittel.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störende Arbeitsumgebungsbedingungen (z.B. durch Lärm, ungünstiges Klima, üble Gerüche).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</commentList>
</comments>
</file>

<file path=xl/comments4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 xml:space="preserve">Bei der Arbeit
</t>
        </r>
        <r>
          <rPr>
            <sz val="9"/>
            <color indexed="81"/>
            <rFont val="Tahoma"/>
            <family val="2"/>
          </rPr>
          <t>handelt es sich vorwiegend um eine ausführende Tätigkeit (z.B. Kontrolle von Abläufen u. ä.).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ist die Tätigkeit anregungsarm.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kehren einförmige Verrichtungen immer wieder.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wird Daueraufmerksamkeit gefordert (z.B. bei der Überwachung von Prozessen).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muss überwiegend allein gearbeitet werden.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kann mit niemandem geredet werden.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Bei der Arbeit 
</t>
        </r>
        <r>
          <rPr>
            <sz val="9"/>
            <color indexed="81"/>
            <rFont val="Tahoma"/>
            <family val="2"/>
          </rPr>
          <t>gibt es keine Erfordernisse Neues zu lernen.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Es liegen zusätzliche andere Einflüsse vor, z.B.
</t>
        </r>
        <r>
          <rPr>
            <sz val="9"/>
            <color indexed="81"/>
            <rFont val="Tahoma"/>
            <family val="2"/>
          </rPr>
          <t xml:space="preserve">ist es im Arbeitsbereich zu warm.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ist der Arbeitsbereich zu dunkel.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kehren gleichförmige Geräusche immer wieder (z.B. von Maschinen, Turbinen oder Anlagen).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</commentList>
</comments>
</file>

<file path=xl/comments5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 xml:space="preserve">Bei der Arbeit
</t>
        </r>
        <r>
          <rPr>
            <sz val="9"/>
            <color indexed="81"/>
            <rFont val="Tahoma"/>
            <family val="2"/>
          </rPr>
          <t>gibt es Zeitvorgaben, die selbst nicht beeinflusst werden können.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liegen strenge inhaltliche Vorgaben vor, die keine Spielräume lassen.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gibt es keine Möglichkeit, zwischen den Aufgaben zu wechseln.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wird nicht ausreichend informiert.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gibt es kaum Rückmeldungen durch andere Personen.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ist für die vorhandene Qualifikation die Verantwortung zu gering.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Bei der Arbeit 
</t>
        </r>
        <r>
          <rPr>
            <sz val="9"/>
            <color indexed="81"/>
            <rFont val="Tahoma"/>
            <family val="2"/>
          </rPr>
          <t>fehlen Entwicklungsmöglichkeiten (z.B. durch die Übernahme neuer Aufgaben oder eine systematische Personalentwicklung).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Es liegen zusätzliche andere Einflüsse vor, z.B.
</t>
        </r>
        <r>
          <rPr>
            <sz val="9"/>
            <color indexed="81"/>
            <rFont val="Tahoma"/>
            <family val="2"/>
          </rPr>
          <t xml:space="preserve">wird nicht mitarbeiterorientiert geführt.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ist das Betriebsklima schlecht, kommen Mobbing oder Bossing vor.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sind die materiellen Arbeitsvoraussetzungen schlecht (z.B. der Arbeitsraum, die Arbeitsgeräte, das Arbeitsmaterial, …).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</commentList>
</comments>
</file>

<file path=xl/comments6.xml><?xml version="1.0" encoding="utf-8"?>
<comments xmlns="http://schemas.openxmlformats.org/spreadsheetml/2006/main">
  <authors>
    <author>Lutz Lehmann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 xml:space="preserve">Bei der Arbeit
</t>
        </r>
        <r>
          <rPr>
            <sz val="9"/>
            <color indexed="81"/>
            <rFont val="Tahoma"/>
            <family val="2"/>
          </rPr>
          <t>ist für die vorhandene Qualifikation die Verantwortung zu hoch.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reicht die Zeit nicht, um alle Aufgaben qualitätsgerecht zu erledigen.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fehlen relevante Informationen für die Betreuung oder Beratung von Kunden.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gibt es für eigene Entscheidungen geringe Möglichkeiten.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kommt es zu Konflikten oder Streitigkeiten mit Kunden.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Bei der Arbeit</t>
        </r>
        <r>
          <rPr>
            <sz val="9"/>
            <color indexed="81"/>
            <rFont val="Tahoma"/>
            <family val="2"/>
          </rPr>
          <t xml:space="preserve">
gibt es Abstimmungsprobleme mit anderen Berufsgruppen oder Abteilungen.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 xml:space="preserve">Bei der Arbeit 
</t>
        </r>
        <r>
          <rPr>
            <sz val="9"/>
            <color indexed="81"/>
            <rFont val="Tahoma"/>
            <family val="2"/>
          </rPr>
          <t>können Pausen nicht eingehalten werden.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Es liegen zusätzliche andere Einflüsse vor, z.B.
</t>
        </r>
        <r>
          <rPr>
            <sz val="9"/>
            <color indexed="81"/>
            <rFont val="Tahoma"/>
            <family val="2"/>
          </rPr>
          <t xml:space="preserve">ist die physische Belastung sehr hoch (z.B. durch Lärm, beim Heben und Tragen, beim Stehen).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gibt es hohe bürokratische Hindernisse und Auflagen.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 liegen zusätzliche andere Einflüsse vor, z.B.</t>
        </r>
        <r>
          <rPr>
            <sz val="9"/>
            <color indexed="81"/>
            <rFont val="Tahoma"/>
            <family val="2"/>
          </rPr>
          <t xml:space="preserve"> 
kann die Dienstplan-/Schicht-/Urlaubsplanung wenig selbst beeinflusst werden.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Lutz Lehmann:</t>
        </r>
        <r>
          <rPr>
            <sz val="9"/>
            <color indexed="81"/>
            <rFont val="Tahoma"/>
            <family val="2"/>
          </rPr>
          <t xml:space="preserve">
Hier die entsprechenden Daten eintragen</t>
        </r>
      </text>
    </comment>
  </commentList>
</comments>
</file>

<file path=xl/sharedStrings.xml><?xml version="1.0" encoding="utf-8"?>
<sst xmlns="http://schemas.openxmlformats.org/spreadsheetml/2006/main" count="149" uniqueCount="58">
  <si>
    <t>Frage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</si>
  <si>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</si>
  <si>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</si>
  <si>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</si>
  <si>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</si>
  <si>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</si>
  <si>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</si>
  <si>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</si>
  <si>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</si>
  <si>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</si>
  <si>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</si>
  <si>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Stress</t>
  </si>
  <si>
    <t>Durchgeführt am:</t>
  </si>
  <si>
    <t>von:</t>
  </si>
  <si>
    <t>A. Mustermann
B. Musterfrau</t>
  </si>
  <si>
    <t>Monotonie</t>
  </si>
  <si>
    <t>Psychische Sättigung</t>
  </si>
  <si>
    <t>Emotionale Erschöpfung</t>
  </si>
  <si>
    <t>Maßnahmen</t>
  </si>
  <si>
    <t>lfd. Nr.</t>
  </si>
  <si>
    <t>Beschreibung</t>
  </si>
  <si>
    <t>Wer</t>
  </si>
  <si>
    <t>Bis</t>
  </si>
  <si>
    <t>Verantwortlich</t>
  </si>
  <si>
    <t>Unterschrift Geschäftsleitung</t>
  </si>
  <si>
    <t>Unterschrift Betriebsrat</t>
  </si>
  <si>
    <t>Datum</t>
  </si>
  <si>
    <t>Handlungsbedarf bei einzelnen Merkmalen</t>
  </si>
  <si>
    <t>Gestaltung empfohlen</t>
  </si>
  <si>
    <t>Gestaltung dringend erforderlich</t>
  </si>
  <si>
    <t>Trifft zu = 1
Trifft nicht zu = 0</t>
  </si>
  <si>
    <t>Auswertung Checkliste 1 "Stress" - (Beobachtung)</t>
  </si>
  <si>
    <t>Bereich: Musterbereich X - Arbeitsplatz Y</t>
  </si>
  <si>
    <t>Unternehmen: Muster AG - Niederlassung A - Abteilung B</t>
  </si>
  <si>
    <t>7 bis 10 Merkmale angekreuzt -
Hohes Risiko</t>
  </si>
  <si>
    <t>1 - 3 Merkmale angekreuzt -
Kein Risiko!</t>
  </si>
  <si>
    <t>4 bis 6 Merkmale angekreuzt -
Erhöhtes Risiko</t>
  </si>
  <si>
    <t>Auswertung Checkliste 2 "Psychische Ermüdung" - (Beobachtung)</t>
  </si>
  <si>
    <t>Auswertung Checkliste 3 "Monotonie" - (Beobachtung)</t>
  </si>
  <si>
    <t>Auswertung Checkliste 4 "Psychische Sättigung" - (Beobachtung)</t>
  </si>
  <si>
    <t>Auswertung Checkliste 5 "Emotionale Erschöpfung" - (Beobachtung)</t>
  </si>
  <si>
    <t>in der Zeit von:</t>
  </si>
  <si>
    <t>Anzahl dort tätiger MA:</t>
  </si>
  <si>
    <t>Summe</t>
  </si>
  <si>
    <t>Psychische Ermüdung</t>
  </si>
  <si>
    <t>Uhr</t>
  </si>
  <si>
    <t>bis</t>
  </si>
  <si>
    <t>Auswertung der
Checklisten zur Erfassung von Fehlbeanspruchungsfolgen</t>
  </si>
  <si>
    <t>Übersicht - Einzelantworten (Beobachtung)</t>
  </si>
  <si>
    <t>Arbeitsbedingungen</t>
  </si>
  <si>
    <t>1-3</t>
  </si>
  <si>
    <t>4-6</t>
  </si>
  <si>
    <t>7-10</t>
  </si>
  <si>
    <t>Werte</t>
  </si>
  <si>
    <t>Liste</t>
  </si>
  <si>
    <t>Kein Risiko</t>
  </si>
  <si>
    <t>Erhöhtes Risiko</t>
  </si>
  <si>
    <t>Hohes Risiko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</si>
</sst>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quotePrefix="1"/>
    <xf numFmtId="16" fontId="0" fillId="0" borderId="0" xfId="0" quotePrefix="1" applyNumberForma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2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14" fontId="0" fillId="0" borderId="4" xfId="0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 inden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0" fillId="0" borderId="4" xfId="0" applyNumberFormat="1" applyFont="1" applyBorder="1" applyAlignment="1" applyProtection="1">
      <alignment horizontal="center" vertical="center"/>
    </xf>
    <xf numFmtId="14" fontId="0" fillId="0" borderId="2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wrapText="1" indent="1"/>
    </xf>
    <xf numFmtId="0" fontId="0" fillId="0" borderId="4" xfId="0" applyFont="1" applyBorder="1" applyAlignment="1" applyProtection="1">
      <alignment horizontal="left" vertical="center" wrapText="1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1" fillId="0" borderId="0" xfId="1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1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"/>
          <c:y val="8.5345476393764066E-2"/>
          <c:w val="1"/>
          <c:h val="0.83935742971887561"/>
        </c:manualLayout>
      </c:layout>
      <c:barChart>
        <c:barDir val="col"/>
        <c:grouping val="percentStacked"/>
        <c:ser>
          <c:idx val="0"/>
          <c:order val="0"/>
          <c:tx>
            <c:strRef>
              <c:f>'Berechnung Diagramm'!$C$1</c:f>
              <c:strCache>
                <c:ptCount val="1"/>
                <c:pt idx="0">
                  <c:v>1-3</c:v>
                </c:pt>
              </c:strCache>
            </c:strRef>
          </c:tx>
          <c:spPr>
            <a:solidFill>
              <a:srgbClr val="00B050"/>
            </a:solidFill>
          </c:spPr>
          <c:val>
            <c:numRef>
              <c:f>'Berechnung Diagramm'!$C$2:$C$6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'Berechnung Diagramm'!$D$1</c:f>
              <c:strCache>
                <c:ptCount val="1"/>
                <c:pt idx="0">
                  <c:v>4-6</c:v>
                </c:pt>
              </c:strCache>
            </c:strRef>
          </c:tx>
          <c:spPr>
            <a:solidFill>
              <a:srgbClr val="FFC000"/>
            </a:solidFill>
          </c:spPr>
          <c:val>
            <c:numRef>
              <c:f>'Berechnung Diagramm'!$D$2:$D$6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'Berechnung Diagramm'!$E$1</c:f>
              <c:strCache>
                <c:ptCount val="1"/>
                <c:pt idx="0">
                  <c:v>7-10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'Berechnung Diagramm'!$E$2:$E$6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33954176"/>
        <c:axId val="134488448"/>
      </c:barChart>
      <c:catAx>
        <c:axId val="133954176"/>
        <c:scaling>
          <c:orientation val="minMax"/>
        </c:scaling>
        <c:delete val="1"/>
        <c:axPos val="b"/>
        <c:tickLblPos val="none"/>
        <c:crossAx val="134488448"/>
        <c:crosses val="autoZero"/>
        <c:auto val="1"/>
        <c:lblAlgn val="ctr"/>
        <c:lblOffset val="100"/>
      </c:catAx>
      <c:valAx>
        <c:axId val="134488448"/>
        <c:scaling>
          <c:orientation val="minMax"/>
        </c:scaling>
        <c:delete val="1"/>
        <c:axPos val="l"/>
        <c:numFmt formatCode="0%" sourceLinked="1"/>
        <c:tickLblPos val="none"/>
        <c:crossAx val="133954176"/>
        <c:crosses val="autoZero"/>
        <c:crossBetween val="between"/>
      </c:valAx>
    </c:plotArea>
    <c:plotVisOnly val="1"/>
  </c:chart>
  <c:spPr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A7" sqref="A7"/>
    </sheetView>
  </sheetViews>
  <sheetFormatPr baseColWidth="10" defaultRowHeight="15.75"/>
  <cols>
    <col min="2" max="2" width="11" style="32"/>
  </cols>
  <sheetData>
    <row r="1" spans="1:5">
      <c r="A1" t="s">
        <v>54</v>
      </c>
      <c r="B1" s="32" t="s">
        <v>53</v>
      </c>
      <c r="C1" s="33" t="s">
        <v>50</v>
      </c>
      <c r="D1" s="33" t="s">
        <v>51</v>
      </c>
      <c r="E1" s="34" t="s">
        <v>52</v>
      </c>
    </row>
    <row r="2" spans="1:5">
      <c r="A2">
        <v>1</v>
      </c>
      <c r="B2" s="32">
        <f>'Auswertung - Start'!C18</f>
        <v>7</v>
      </c>
      <c r="C2">
        <f>IF(B2&lt;=3,1,0)</f>
        <v>0</v>
      </c>
      <c r="D2">
        <f>IF(AND(B2&gt;3,B2&lt;7),1,0)</f>
        <v>0</v>
      </c>
      <c r="E2">
        <f>IF(B2&gt;=7,1,0)</f>
        <v>1</v>
      </c>
    </row>
    <row r="3" spans="1:5">
      <c r="A3">
        <v>2</v>
      </c>
      <c r="B3" s="32">
        <f>'Auswertung - Start'!D18</f>
        <v>3</v>
      </c>
      <c r="C3">
        <f t="shared" ref="C3:C6" si="0">IF(B3&lt;=3,1,0)</f>
        <v>1</v>
      </c>
      <c r="D3">
        <f t="shared" ref="D3:D6" si="1">IF(AND(B3&gt;3,B3&lt;7),1,0)</f>
        <v>0</v>
      </c>
      <c r="E3">
        <f t="shared" ref="E3:E6" si="2">IF(B3&gt;=7,1,0)</f>
        <v>0</v>
      </c>
    </row>
    <row r="4" spans="1:5">
      <c r="A4">
        <v>3</v>
      </c>
      <c r="B4" s="32">
        <f>'Auswertung - Start'!E18</f>
        <v>5</v>
      </c>
      <c r="C4">
        <f t="shared" si="0"/>
        <v>0</v>
      </c>
      <c r="D4">
        <f t="shared" si="1"/>
        <v>1</v>
      </c>
      <c r="E4">
        <f t="shared" si="2"/>
        <v>0</v>
      </c>
    </row>
    <row r="5" spans="1:5">
      <c r="A5">
        <v>4</v>
      </c>
      <c r="B5" s="32">
        <f>'Auswertung - Start'!F18</f>
        <v>3</v>
      </c>
      <c r="C5">
        <f t="shared" si="0"/>
        <v>1</v>
      </c>
      <c r="D5">
        <f t="shared" si="1"/>
        <v>0</v>
      </c>
      <c r="E5">
        <f t="shared" si="2"/>
        <v>0</v>
      </c>
    </row>
    <row r="6" spans="1:5">
      <c r="A6">
        <v>5</v>
      </c>
      <c r="B6" s="32">
        <f>'Auswertung - Start'!G18</f>
        <v>1</v>
      </c>
      <c r="C6">
        <f t="shared" si="0"/>
        <v>1</v>
      </c>
      <c r="D6">
        <f t="shared" si="1"/>
        <v>0</v>
      </c>
      <c r="E6">
        <f t="shared" si="2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A2" sqref="A2:H2"/>
    </sheetView>
  </sheetViews>
  <sheetFormatPr baseColWidth="10" defaultRowHeight="15.75"/>
  <cols>
    <col min="1" max="1" width="5.5" customWidth="1"/>
    <col min="8" max="8" width="6.625" customWidth="1"/>
  </cols>
  <sheetData>
    <row r="1" spans="1:8" ht="60.75" customHeight="1">
      <c r="A1" s="35" t="s">
        <v>47</v>
      </c>
      <c r="B1" s="36"/>
      <c r="C1" s="36"/>
      <c r="D1" s="36"/>
      <c r="E1" s="36"/>
      <c r="F1" s="36"/>
      <c r="G1" s="36"/>
      <c r="H1" s="37"/>
    </row>
    <row r="2" spans="1:8" ht="33.75" customHeight="1">
      <c r="A2" s="38" t="s">
        <v>33</v>
      </c>
      <c r="B2" s="39"/>
      <c r="C2" s="39"/>
      <c r="D2" s="39"/>
      <c r="E2" s="39"/>
      <c r="F2" s="39"/>
      <c r="G2" s="39"/>
      <c r="H2" s="40"/>
    </row>
    <row r="3" spans="1:8" ht="33.75" customHeight="1">
      <c r="A3" s="38" t="s">
        <v>32</v>
      </c>
      <c r="B3" s="39"/>
      <c r="C3" s="39"/>
      <c r="D3" s="39"/>
      <c r="E3" s="40"/>
      <c r="F3" s="26" t="s">
        <v>42</v>
      </c>
      <c r="G3" s="12"/>
      <c r="H3" s="14">
        <v>30</v>
      </c>
    </row>
    <row r="4" spans="1:8" ht="33.75" customHeight="1">
      <c r="A4" s="41" t="s">
        <v>12</v>
      </c>
      <c r="B4" s="42"/>
      <c r="C4" s="42"/>
      <c r="D4" s="43">
        <v>42005</v>
      </c>
      <c r="E4" s="44"/>
      <c r="F4" s="28" t="s">
        <v>13</v>
      </c>
      <c r="G4" s="45" t="s">
        <v>14</v>
      </c>
      <c r="H4" s="46"/>
    </row>
    <row r="5" spans="1:8" ht="33.75" customHeight="1">
      <c r="A5" s="53" t="s">
        <v>41</v>
      </c>
      <c r="B5" s="54"/>
      <c r="C5" s="22"/>
      <c r="D5" s="21" t="s">
        <v>45</v>
      </c>
      <c r="E5" s="25" t="s">
        <v>46</v>
      </c>
      <c r="F5" s="27"/>
      <c r="G5" s="54" t="s">
        <v>45</v>
      </c>
      <c r="H5" s="55"/>
    </row>
    <row r="6" spans="1:8" ht="33.75" customHeight="1">
      <c r="A6" s="56" t="s">
        <v>48</v>
      </c>
      <c r="B6" s="57"/>
      <c r="C6" s="57"/>
      <c r="D6" s="57"/>
      <c r="E6" s="57"/>
      <c r="F6" s="57"/>
      <c r="G6" s="57"/>
      <c r="H6" s="58"/>
    </row>
    <row r="7" spans="1:8" ht="38.25" customHeight="1">
      <c r="A7" s="3"/>
      <c r="B7" s="17"/>
      <c r="C7" s="17" t="s">
        <v>11</v>
      </c>
      <c r="D7" s="17" t="s">
        <v>44</v>
      </c>
      <c r="E7" s="17" t="s">
        <v>15</v>
      </c>
      <c r="F7" s="17" t="s">
        <v>16</v>
      </c>
      <c r="G7" s="17" t="s">
        <v>17</v>
      </c>
      <c r="H7" s="6"/>
    </row>
    <row r="8" spans="1:8">
      <c r="A8" s="3"/>
      <c r="B8" s="50" t="s">
        <v>49</v>
      </c>
      <c r="C8" s="19" t="str">
        <f>IF('1. Stress'!B2=0,"",'1. Stress'!B2)</f>
        <v/>
      </c>
      <c r="D8" s="19">
        <f>IF('2. Psychische Ermüdung'!B2=0,"",'2. Psychische Ermüdung'!B2)</f>
        <v>1</v>
      </c>
      <c r="E8" s="19">
        <f>IF('3. Monotonie'!B2=0,"",'3. Monotonie'!B2)</f>
        <v>1</v>
      </c>
      <c r="F8" s="19">
        <f>IF('4. Psychische Sättigung'!B2=0,"",'4. Psychische Sättigung'!B2)</f>
        <v>1</v>
      </c>
      <c r="G8" s="19">
        <f>IF('5. Emotionale Erschöpfung'!B2=0,"",'5. Emotionale Erschöpfung'!B2)</f>
        <v>1</v>
      </c>
      <c r="H8" s="6"/>
    </row>
    <row r="9" spans="1:8">
      <c r="A9" s="3"/>
      <c r="B9" s="51"/>
      <c r="C9" s="19" t="str">
        <f>IF('1. Stress'!B3=0,"",'1. Stress'!B3)</f>
        <v/>
      </c>
      <c r="D9" s="19" t="str">
        <f>IF('2. Psychische Ermüdung'!B3=0,"",'2. Psychische Ermüdung'!B3)</f>
        <v/>
      </c>
      <c r="E9" s="19">
        <f>IF('3. Monotonie'!B3=0,"",'3. Monotonie'!B3)</f>
        <v>1</v>
      </c>
      <c r="F9" s="19" t="str">
        <f>IF('4. Psychische Sättigung'!B3=0,"",'4. Psychische Sättigung'!B3)</f>
        <v/>
      </c>
      <c r="G9" s="19" t="str">
        <f>IF('5. Emotionale Erschöpfung'!B3=0,"",'5. Emotionale Erschöpfung'!B3)</f>
        <v/>
      </c>
      <c r="H9" s="6"/>
    </row>
    <row r="10" spans="1:8">
      <c r="A10" s="3"/>
      <c r="B10" s="51"/>
      <c r="C10" s="19" t="str">
        <f>IF('1. Stress'!B4=0,"",'1. Stress'!B4)</f>
        <v/>
      </c>
      <c r="D10" s="19" t="str">
        <f>IF('2. Psychische Ermüdung'!B4=0,"",'2. Psychische Ermüdung'!B4)</f>
        <v/>
      </c>
      <c r="E10" s="19">
        <f>IF('3. Monotonie'!B4=0,"",'3. Monotonie'!B4)</f>
        <v>1</v>
      </c>
      <c r="F10" s="19">
        <f>IF('4. Psychische Sättigung'!B4=0,"",'4. Psychische Sättigung'!B4)</f>
        <v>1</v>
      </c>
      <c r="G10" s="19" t="str">
        <f>IF('5. Emotionale Erschöpfung'!B4=0,"",'5. Emotionale Erschöpfung'!B4)</f>
        <v/>
      </c>
      <c r="H10" s="6"/>
    </row>
    <row r="11" spans="1:8">
      <c r="A11" s="3"/>
      <c r="B11" s="51"/>
      <c r="C11" s="19">
        <f>IF('1. Stress'!B5=0,"",'1. Stress'!B5)</f>
        <v>1</v>
      </c>
      <c r="D11" s="19" t="str">
        <f>IF('2. Psychische Ermüdung'!B5=0,"",'2. Psychische Ermüdung'!B5)</f>
        <v/>
      </c>
      <c r="E11" s="19">
        <f>IF('3. Monotonie'!B5=0,"",'3. Monotonie'!B5)</f>
        <v>1</v>
      </c>
      <c r="F11" s="19" t="str">
        <f>IF('4. Psychische Sättigung'!B5=0,"",'4. Psychische Sättigung'!B5)</f>
        <v/>
      </c>
      <c r="G11" s="19" t="str">
        <f>IF('5. Emotionale Erschöpfung'!B5=0,"",'5. Emotionale Erschöpfung'!B5)</f>
        <v/>
      </c>
      <c r="H11" s="6"/>
    </row>
    <row r="12" spans="1:8">
      <c r="A12" s="3"/>
      <c r="B12" s="51"/>
      <c r="C12" s="19">
        <f>IF('1. Stress'!B6=0,"",'1. Stress'!B6)</f>
        <v>1</v>
      </c>
      <c r="D12" s="19" t="str">
        <f>IF('2. Psychische Ermüdung'!B6=0,"",'2. Psychische Ermüdung'!B6)</f>
        <v/>
      </c>
      <c r="E12" s="19" t="str">
        <f>IF('3. Monotonie'!B6=0,"",'3. Monotonie'!B6)</f>
        <v/>
      </c>
      <c r="F12" s="19" t="str">
        <f>IF('4. Psychische Sättigung'!B6=0,"",'4. Psychische Sättigung'!B6)</f>
        <v/>
      </c>
      <c r="G12" s="19" t="str">
        <f>IF('5. Emotionale Erschöpfung'!B6=0,"",'5. Emotionale Erschöpfung'!B6)</f>
        <v/>
      </c>
      <c r="H12" s="6"/>
    </row>
    <row r="13" spans="1:8">
      <c r="A13" s="3"/>
      <c r="B13" s="51"/>
      <c r="C13" s="19">
        <f>IF('1. Stress'!B7=0,"",'1. Stress'!B7)</f>
        <v>1</v>
      </c>
      <c r="D13" s="19" t="str">
        <f>IF('2. Psychische Ermüdung'!B7=0,"",'2. Psychische Ermüdung'!B7)</f>
        <v/>
      </c>
      <c r="E13" s="19" t="str">
        <f>IF('3. Monotonie'!B7=0,"",'3. Monotonie'!B7)</f>
        <v/>
      </c>
      <c r="F13" s="19" t="str">
        <f>IF('4. Psychische Sättigung'!B7=0,"",'4. Psychische Sättigung'!B7)</f>
        <v/>
      </c>
      <c r="G13" s="19" t="str">
        <f>IF('5. Emotionale Erschöpfung'!B7=0,"",'5. Emotionale Erschöpfung'!B7)</f>
        <v/>
      </c>
      <c r="H13" s="6"/>
    </row>
    <row r="14" spans="1:8">
      <c r="A14" s="3"/>
      <c r="B14" s="51"/>
      <c r="C14" s="19">
        <f>IF('1. Stress'!B8=0,"",'1. Stress'!B8)</f>
        <v>1</v>
      </c>
      <c r="D14" s="19" t="str">
        <f>IF('2. Psychische Ermüdung'!B8=0,"",'2. Psychische Ermüdung'!B8)</f>
        <v/>
      </c>
      <c r="E14" s="19">
        <f>IF('3. Monotonie'!B8=0,"",'3. Monotonie'!B8)</f>
        <v>1</v>
      </c>
      <c r="F14" s="19" t="str">
        <f>IF('4. Psychische Sättigung'!B8=0,"",'4. Psychische Sättigung'!B8)</f>
        <v/>
      </c>
      <c r="G14" s="19" t="str">
        <f>IF('5. Emotionale Erschöpfung'!B8=0,"",'5. Emotionale Erschöpfung'!B8)</f>
        <v/>
      </c>
      <c r="H14" s="6"/>
    </row>
    <row r="15" spans="1:8">
      <c r="A15" s="3"/>
      <c r="B15" s="51"/>
      <c r="C15" s="19">
        <f>IF('1. Stress'!B9=0,"",'1. Stress'!B9)</f>
        <v>1</v>
      </c>
      <c r="D15" s="19" t="str">
        <f>IF('2. Psychische Ermüdung'!B9=0,"",'2. Psychische Ermüdung'!B9)</f>
        <v/>
      </c>
      <c r="E15" s="19" t="str">
        <f>IF('3. Monotonie'!B9=0,"",'3. Monotonie'!B9)</f>
        <v/>
      </c>
      <c r="F15" s="19" t="str">
        <f>IF('4. Psychische Sättigung'!B9=0,"",'4. Psychische Sättigung'!B9)</f>
        <v/>
      </c>
      <c r="G15" s="19" t="str">
        <f>IF('5. Emotionale Erschöpfung'!B9=0,"",'5. Emotionale Erschöpfung'!B9)</f>
        <v/>
      </c>
      <c r="H15" s="6"/>
    </row>
    <row r="16" spans="1:8">
      <c r="A16" s="3"/>
      <c r="B16" s="51"/>
      <c r="C16" s="19">
        <f>IF('1. Stress'!B10=0,"",'1. Stress'!B10)</f>
        <v>1</v>
      </c>
      <c r="D16" s="19">
        <f>IF('2. Psychische Ermüdung'!B10=0,"",'2. Psychische Ermüdung'!B10)</f>
        <v>1</v>
      </c>
      <c r="E16" s="19" t="str">
        <f>IF('3. Monotonie'!B10=0,"",'3. Monotonie'!B10)</f>
        <v/>
      </c>
      <c r="F16" s="19" t="str">
        <f>IF('4. Psychische Sättigung'!B10=0,"",'4. Psychische Sättigung'!B10)</f>
        <v/>
      </c>
      <c r="G16" s="19" t="str">
        <f>IF('5. Emotionale Erschöpfung'!B10=0,"",'5. Emotionale Erschöpfung'!B10)</f>
        <v/>
      </c>
      <c r="H16" s="6"/>
    </row>
    <row r="17" spans="1:8">
      <c r="A17" s="3"/>
      <c r="B17" s="51"/>
      <c r="C17" s="19">
        <f>IF('1. Stress'!B11=0,"",'1. Stress'!B11)</f>
        <v>1</v>
      </c>
      <c r="D17" s="19">
        <f>IF('2. Psychische Ermüdung'!B11=0,"",'2. Psychische Ermüdung'!B11)</f>
        <v>1</v>
      </c>
      <c r="E17" s="19" t="str">
        <f>IF('3. Monotonie'!B11=0,"",'3. Monotonie'!B11)</f>
        <v/>
      </c>
      <c r="F17" s="19">
        <f>IF('4. Psychische Sättigung'!B11=0,"",'4. Psychische Sättigung'!B11)</f>
        <v>1</v>
      </c>
      <c r="G17" s="19" t="str">
        <f>IF('5. Emotionale Erschöpfung'!B11=0,"",'5. Emotionale Erschöpfung'!B11)</f>
        <v/>
      </c>
      <c r="H17" s="6"/>
    </row>
    <row r="18" spans="1:8" ht="29.25" customHeight="1">
      <c r="A18" s="3"/>
      <c r="B18" s="52"/>
      <c r="C18" s="17">
        <f>SUM(C8:C17)</f>
        <v>7</v>
      </c>
      <c r="D18" s="17">
        <f t="shared" ref="D18:G18" si="0">SUM(D8:D17)</f>
        <v>3</v>
      </c>
      <c r="E18" s="17">
        <f t="shared" si="0"/>
        <v>5</v>
      </c>
      <c r="F18" s="17">
        <f t="shared" si="0"/>
        <v>3</v>
      </c>
      <c r="G18" s="17">
        <f t="shared" si="0"/>
        <v>1</v>
      </c>
      <c r="H18" s="6"/>
    </row>
    <row r="19" spans="1:8">
      <c r="A19" s="3"/>
      <c r="B19" s="4"/>
      <c r="C19" s="23"/>
      <c r="D19" s="23"/>
      <c r="E19" s="23"/>
      <c r="F19" s="24"/>
      <c r="G19" s="24"/>
      <c r="H19" s="6"/>
    </row>
    <row r="20" spans="1:8" ht="33" customHeight="1">
      <c r="A20" s="3"/>
      <c r="B20" s="59" t="s">
        <v>55</v>
      </c>
      <c r="C20" s="60"/>
      <c r="D20" s="61" t="s">
        <v>56</v>
      </c>
      <c r="E20" s="62"/>
      <c r="F20" s="63" t="s">
        <v>57</v>
      </c>
      <c r="G20" s="64"/>
      <c r="H20" s="6"/>
    </row>
    <row r="21" spans="1:8">
      <c r="A21" s="3"/>
      <c r="B21" s="47" t="s">
        <v>27</v>
      </c>
      <c r="C21" s="47"/>
      <c r="D21" s="48" t="s">
        <v>28</v>
      </c>
      <c r="E21" s="48"/>
      <c r="F21" s="49" t="s">
        <v>29</v>
      </c>
      <c r="G21" s="49"/>
      <c r="H21" s="6"/>
    </row>
    <row r="22" spans="1:8">
      <c r="A22" s="3"/>
      <c r="B22" s="47"/>
      <c r="C22" s="47"/>
      <c r="D22" s="48"/>
      <c r="E22" s="48"/>
      <c r="F22" s="49"/>
      <c r="G22" s="49"/>
      <c r="H22" s="6"/>
    </row>
    <row r="23" spans="1:8">
      <c r="A23" s="3"/>
      <c r="B23" s="5"/>
      <c r="C23" s="5"/>
      <c r="D23" s="5"/>
      <c r="E23" s="5"/>
      <c r="F23" s="5"/>
      <c r="G23" s="5"/>
      <c r="H23" s="6"/>
    </row>
    <row r="24" spans="1:8">
      <c r="A24" s="3"/>
      <c r="B24" s="5"/>
      <c r="C24" s="5"/>
      <c r="D24" s="5"/>
      <c r="H24" s="6"/>
    </row>
    <row r="25" spans="1:8">
      <c r="A25" s="3"/>
      <c r="B25" s="18" t="s">
        <v>25</v>
      </c>
      <c r="C25" s="5"/>
      <c r="D25" s="5"/>
      <c r="E25" s="8"/>
      <c r="F25" s="8"/>
      <c r="G25" s="8"/>
      <c r="H25" s="6"/>
    </row>
    <row r="26" spans="1:8">
      <c r="A26" s="3"/>
      <c r="B26" s="18"/>
      <c r="C26" s="5"/>
      <c r="D26" s="5"/>
      <c r="E26" s="5"/>
      <c r="F26" s="5"/>
      <c r="G26" s="5"/>
      <c r="H26" s="6"/>
    </row>
    <row r="27" spans="1:8">
      <c r="A27" s="3"/>
      <c r="B27" s="5"/>
      <c r="C27" s="5"/>
      <c r="D27" s="5"/>
      <c r="E27" s="8"/>
      <c r="F27" s="8"/>
      <c r="G27" s="8"/>
      <c r="H27" s="6"/>
    </row>
    <row r="28" spans="1:8">
      <c r="A28" s="3"/>
      <c r="B28" s="5"/>
      <c r="C28" s="5"/>
      <c r="D28" s="5"/>
      <c r="E28" s="5"/>
      <c r="F28" s="5" t="s">
        <v>26</v>
      </c>
      <c r="G28" s="5"/>
      <c r="H28" s="6"/>
    </row>
    <row r="29" spans="1:8">
      <c r="A29" s="3"/>
      <c r="B29" s="5"/>
      <c r="C29" s="5"/>
      <c r="D29" s="5"/>
      <c r="E29" s="5"/>
      <c r="F29" s="5"/>
      <c r="G29" s="5"/>
      <c r="H29" s="6"/>
    </row>
    <row r="30" spans="1:8">
      <c r="A30" s="3"/>
      <c r="B30" s="18" t="s">
        <v>24</v>
      </c>
      <c r="C30" s="5"/>
      <c r="D30" s="5"/>
      <c r="E30" s="5"/>
      <c r="F30" s="5"/>
      <c r="G30" s="5"/>
      <c r="H30" s="6"/>
    </row>
    <row r="31" spans="1:8">
      <c r="A31" s="3"/>
      <c r="B31" s="5"/>
      <c r="C31" s="5"/>
      <c r="D31" s="5"/>
      <c r="E31" s="2"/>
      <c r="F31" s="2"/>
      <c r="G31" s="2"/>
      <c r="H31" s="6"/>
    </row>
    <row r="32" spans="1:8">
      <c r="A32" s="3"/>
      <c r="B32" s="5"/>
      <c r="C32" s="5"/>
      <c r="D32" s="5"/>
      <c r="E32" s="8"/>
      <c r="F32" s="8"/>
      <c r="G32" s="8"/>
      <c r="H32" s="6"/>
    </row>
    <row r="33" spans="1:8">
      <c r="A33" s="7"/>
      <c r="B33" s="8"/>
      <c r="C33" s="8"/>
      <c r="D33" s="8"/>
      <c r="E33" s="8"/>
      <c r="F33" s="8" t="s">
        <v>26</v>
      </c>
      <c r="G33" s="8"/>
      <c r="H33" s="9"/>
    </row>
  </sheetData>
  <sheetProtection sheet="1" objects="1" scenarios="1" selectLockedCells="1"/>
  <mergeCells count="16">
    <mergeCell ref="B21:C22"/>
    <mergeCell ref="D21:E22"/>
    <mergeCell ref="F21:G22"/>
    <mergeCell ref="B8:B18"/>
    <mergeCell ref="A5:B5"/>
    <mergeCell ref="G5:H5"/>
    <mergeCell ref="A6:H6"/>
    <mergeCell ref="B20:C20"/>
    <mergeCell ref="D20:E20"/>
    <mergeCell ref="F20:G20"/>
    <mergeCell ref="A1:H1"/>
    <mergeCell ref="A2:H2"/>
    <mergeCell ref="A3:E3"/>
    <mergeCell ref="A4:C4"/>
    <mergeCell ref="D4:E4"/>
    <mergeCell ref="G4:H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G10" sqref="G10"/>
    </sheetView>
  </sheetViews>
  <sheetFormatPr baseColWidth="10" defaultRowHeight="15.75"/>
  <cols>
    <col min="1" max="1" width="5.5" customWidth="1"/>
    <col min="8" max="8" width="6.625" customWidth="1"/>
  </cols>
  <sheetData>
    <row r="1" spans="1:8" ht="60.75" customHeight="1">
      <c r="A1" s="35" t="s">
        <v>47</v>
      </c>
      <c r="B1" s="36"/>
      <c r="C1" s="36"/>
      <c r="D1" s="36"/>
      <c r="E1" s="36"/>
      <c r="F1" s="36"/>
      <c r="G1" s="36"/>
      <c r="H1" s="37"/>
    </row>
    <row r="2" spans="1:8" ht="33.75" customHeight="1">
      <c r="A2" s="69" t="str">
        <f>'Auswertung - Start'!A2:H2</f>
        <v>Unternehmen: Muster AG - Niederlassung A - Abteilung B</v>
      </c>
      <c r="B2" s="70"/>
      <c r="C2" s="70"/>
      <c r="D2" s="70"/>
      <c r="E2" s="70"/>
      <c r="F2" s="70"/>
      <c r="G2" s="70"/>
      <c r="H2" s="71"/>
    </row>
    <row r="3" spans="1:8" ht="33.75" customHeight="1">
      <c r="A3" s="69" t="str">
        <f>'Auswertung - Start'!A3:E3</f>
        <v>Bereich: Musterbereich X - Arbeitsplatz Y</v>
      </c>
      <c r="B3" s="70"/>
      <c r="C3" s="70"/>
      <c r="D3" s="70"/>
      <c r="E3" s="71"/>
      <c r="F3" s="20" t="s">
        <v>42</v>
      </c>
      <c r="G3" s="12"/>
      <c r="H3" s="29">
        <f>'Auswertung - Start'!H3</f>
        <v>30</v>
      </c>
    </row>
    <row r="4" spans="1:8" ht="33.75" customHeight="1">
      <c r="A4" s="41" t="s">
        <v>12</v>
      </c>
      <c r="B4" s="42"/>
      <c r="C4" s="42"/>
      <c r="D4" s="65">
        <f>'Auswertung - Start'!D4:E4</f>
        <v>42005</v>
      </c>
      <c r="E4" s="66"/>
      <c r="F4" s="13" t="s">
        <v>13</v>
      </c>
      <c r="G4" s="67" t="str">
        <f>'Auswertung - Start'!G4:H4</f>
        <v>A. Mustermann
B. Musterfrau</v>
      </c>
      <c r="H4" s="68"/>
    </row>
    <row r="5" spans="1:8" ht="33.75" customHeight="1">
      <c r="A5" s="53" t="s">
        <v>41</v>
      </c>
      <c r="B5" s="54"/>
      <c r="C5" s="30">
        <f>'Auswertung - Start'!C5</f>
        <v>0</v>
      </c>
      <c r="D5" s="21" t="s">
        <v>45</v>
      </c>
      <c r="E5" s="25" t="s">
        <v>46</v>
      </c>
      <c r="F5" s="31">
        <f>'Auswertung - Start'!F5</f>
        <v>0</v>
      </c>
      <c r="G5" s="54" t="s">
        <v>45</v>
      </c>
      <c r="H5" s="55"/>
    </row>
    <row r="6" spans="1:8" ht="33.75" customHeight="1">
      <c r="A6" s="56" t="s">
        <v>48</v>
      </c>
      <c r="B6" s="57"/>
      <c r="C6" s="57"/>
      <c r="D6" s="57"/>
      <c r="E6" s="57"/>
      <c r="F6" s="57"/>
      <c r="G6" s="57"/>
      <c r="H6" s="58"/>
    </row>
    <row r="7" spans="1:8" ht="38.25" customHeight="1">
      <c r="A7" s="3"/>
      <c r="B7" s="17" t="s">
        <v>0</v>
      </c>
      <c r="C7" s="17" t="s">
        <v>11</v>
      </c>
      <c r="D7" s="17" t="s">
        <v>44</v>
      </c>
      <c r="E7" s="17" t="s">
        <v>15</v>
      </c>
      <c r="F7" s="17" t="s">
        <v>16</v>
      </c>
      <c r="G7" s="17" t="s">
        <v>17</v>
      </c>
      <c r="H7" s="6"/>
    </row>
    <row r="8" spans="1:8">
      <c r="A8" s="3"/>
      <c r="B8" s="11">
        <v>1</v>
      </c>
      <c r="C8" s="19" t="str">
        <f>IF('1. Stress'!B2=0,"",'1. Stress'!B2)</f>
        <v/>
      </c>
      <c r="D8" s="19">
        <f>IF('2. Psychische Ermüdung'!B2=0,"",'2. Psychische Ermüdung'!B2)</f>
        <v>1</v>
      </c>
      <c r="E8" s="19">
        <f>IF('3. Monotonie'!B2=0,"",'3. Monotonie'!B2)</f>
        <v>1</v>
      </c>
      <c r="F8" s="19">
        <f>IF('4. Psychische Sättigung'!B2=0,"",'4. Psychische Sättigung'!B2)</f>
        <v>1</v>
      </c>
      <c r="G8" s="19">
        <f>IF('5. Emotionale Erschöpfung'!B2=0,"",'5. Emotionale Erschöpfung'!B2)</f>
        <v>1</v>
      </c>
      <c r="H8" s="6"/>
    </row>
    <row r="9" spans="1:8">
      <c r="A9" s="3"/>
      <c r="B9" s="11">
        <v>2</v>
      </c>
      <c r="C9" s="19" t="str">
        <f>IF('1. Stress'!B3=0,"",'1. Stress'!B3)</f>
        <v/>
      </c>
      <c r="D9" s="19" t="str">
        <f>IF('2. Psychische Ermüdung'!B3=0,"",'2. Psychische Ermüdung'!B3)</f>
        <v/>
      </c>
      <c r="E9" s="19">
        <f>IF('3. Monotonie'!B3=0,"",'3. Monotonie'!B3)</f>
        <v>1</v>
      </c>
      <c r="F9" s="19" t="str">
        <f>IF('4. Psychische Sättigung'!B3=0,"",'4. Psychische Sättigung'!B3)</f>
        <v/>
      </c>
      <c r="G9" s="19" t="str">
        <f>IF('5. Emotionale Erschöpfung'!B3=0,"",'5. Emotionale Erschöpfung'!B3)</f>
        <v/>
      </c>
      <c r="H9" s="6"/>
    </row>
    <row r="10" spans="1:8">
      <c r="A10" s="3"/>
      <c r="B10" s="11">
        <v>3</v>
      </c>
      <c r="C10" s="19" t="str">
        <f>IF('1. Stress'!B4=0,"",'1. Stress'!B4)</f>
        <v/>
      </c>
      <c r="D10" s="19" t="str">
        <f>IF('2. Psychische Ermüdung'!B4=0,"",'2. Psychische Ermüdung'!B4)</f>
        <v/>
      </c>
      <c r="E10" s="19">
        <f>IF('3. Monotonie'!B4=0,"",'3. Monotonie'!B4)</f>
        <v>1</v>
      </c>
      <c r="F10" s="19">
        <f>IF('4. Psychische Sättigung'!B4=0,"",'4. Psychische Sättigung'!B4)</f>
        <v>1</v>
      </c>
      <c r="G10" s="19" t="str">
        <f>IF('5. Emotionale Erschöpfung'!B4=0,"",'5. Emotionale Erschöpfung'!B4)</f>
        <v/>
      </c>
      <c r="H10" s="6"/>
    </row>
    <row r="11" spans="1:8">
      <c r="A11" s="3"/>
      <c r="B11" s="11">
        <v>4</v>
      </c>
      <c r="C11" s="19">
        <f>IF('1. Stress'!B5=0,"",'1. Stress'!B5)</f>
        <v>1</v>
      </c>
      <c r="D11" s="19" t="str">
        <f>IF('2. Psychische Ermüdung'!B5=0,"",'2. Psychische Ermüdung'!B5)</f>
        <v/>
      </c>
      <c r="E11" s="19">
        <f>IF('3. Monotonie'!B5=0,"",'3. Monotonie'!B5)</f>
        <v>1</v>
      </c>
      <c r="F11" s="19" t="str">
        <f>IF('4. Psychische Sättigung'!B5=0,"",'4. Psychische Sättigung'!B5)</f>
        <v/>
      </c>
      <c r="G11" s="19" t="str">
        <f>IF('5. Emotionale Erschöpfung'!B5=0,"",'5. Emotionale Erschöpfung'!B5)</f>
        <v/>
      </c>
      <c r="H11" s="6"/>
    </row>
    <row r="12" spans="1:8">
      <c r="A12" s="3"/>
      <c r="B12" s="11">
        <v>5</v>
      </c>
      <c r="C12" s="19">
        <f>IF('1. Stress'!B6=0,"",'1. Stress'!B6)</f>
        <v>1</v>
      </c>
      <c r="D12" s="19" t="str">
        <f>IF('2. Psychische Ermüdung'!B6=0,"",'2. Psychische Ermüdung'!B6)</f>
        <v/>
      </c>
      <c r="E12" s="19" t="str">
        <f>IF('3. Monotonie'!B6=0,"",'3. Monotonie'!B6)</f>
        <v/>
      </c>
      <c r="F12" s="19" t="str">
        <f>IF('4. Psychische Sättigung'!B6=0,"",'4. Psychische Sättigung'!B6)</f>
        <v/>
      </c>
      <c r="G12" s="19" t="str">
        <f>IF('5. Emotionale Erschöpfung'!B6=0,"",'5. Emotionale Erschöpfung'!B6)</f>
        <v/>
      </c>
      <c r="H12" s="6"/>
    </row>
    <row r="13" spans="1:8">
      <c r="A13" s="3"/>
      <c r="B13" s="11">
        <v>6</v>
      </c>
      <c r="C13" s="19">
        <f>IF('1. Stress'!B7=0,"",'1. Stress'!B7)</f>
        <v>1</v>
      </c>
      <c r="D13" s="19" t="str">
        <f>IF('2. Psychische Ermüdung'!B7=0,"",'2. Psychische Ermüdung'!B7)</f>
        <v/>
      </c>
      <c r="E13" s="19" t="str">
        <f>IF('3. Monotonie'!B7=0,"",'3. Monotonie'!B7)</f>
        <v/>
      </c>
      <c r="F13" s="19" t="str">
        <f>IF('4. Psychische Sättigung'!B7=0,"",'4. Psychische Sättigung'!B7)</f>
        <v/>
      </c>
      <c r="G13" s="19" t="str">
        <f>IF('5. Emotionale Erschöpfung'!B7=0,"",'5. Emotionale Erschöpfung'!B7)</f>
        <v/>
      </c>
      <c r="H13" s="6"/>
    </row>
    <row r="14" spans="1:8">
      <c r="A14" s="3"/>
      <c r="B14" s="11">
        <v>7</v>
      </c>
      <c r="C14" s="19">
        <f>IF('1. Stress'!B8=0,"",'1. Stress'!B8)</f>
        <v>1</v>
      </c>
      <c r="D14" s="19" t="str">
        <f>IF('2. Psychische Ermüdung'!B8=0,"",'2. Psychische Ermüdung'!B8)</f>
        <v/>
      </c>
      <c r="E14" s="19">
        <f>IF('3. Monotonie'!B8=0,"",'3. Monotonie'!B8)</f>
        <v>1</v>
      </c>
      <c r="F14" s="19" t="str">
        <f>IF('4. Psychische Sättigung'!B8=0,"",'4. Psychische Sättigung'!B8)</f>
        <v/>
      </c>
      <c r="G14" s="19" t="str">
        <f>IF('5. Emotionale Erschöpfung'!B8=0,"",'5. Emotionale Erschöpfung'!B8)</f>
        <v/>
      </c>
      <c r="H14" s="6"/>
    </row>
    <row r="15" spans="1:8">
      <c r="A15" s="3"/>
      <c r="B15" s="11">
        <v>8</v>
      </c>
      <c r="C15" s="19">
        <f>IF('1. Stress'!B9=0,"",'1. Stress'!B9)</f>
        <v>1</v>
      </c>
      <c r="D15" s="19" t="str">
        <f>IF('2. Psychische Ermüdung'!B9=0,"",'2. Psychische Ermüdung'!B9)</f>
        <v/>
      </c>
      <c r="E15" s="19" t="str">
        <f>IF('3. Monotonie'!B9=0,"",'3. Monotonie'!B9)</f>
        <v/>
      </c>
      <c r="F15" s="19" t="str">
        <f>IF('4. Psychische Sättigung'!B9=0,"",'4. Psychische Sättigung'!B9)</f>
        <v/>
      </c>
      <c r="G15" s="19" t="str">
        <f>IF('5. Emotionale Erschöpfung'!B9=0,"",'5. Emotionale Erschöpfung'!B9)</f>
        <v/>
      </c>
      <c r="H15" s="6"/>
    </row>
    <row r="16" spans="1:8">
      <c r="A16" s="3"/>
      <c r="B16" s="11">
        <v>9</v>
      </c>
      <c r="C16" s="19">
        <f>IF('1. Stress'!B10=0,"",'1. Stress'!B10)</f>
        <v>1</v>
      </c>
      <c r="D16" s="19">
        <f>IF('2. Psychische Ermüdung'!B10=0,"",'2. Psychische Ermüdung'!B10)</f>
        <v>1</v>
      </c>
      <c r="E16" s="19" t="str">
        <f>IF('3. Monotonie'!B10=0,"",'3. Monotonie'!B10)</f>
        <v/>
      </c>
      <c r="F16" s="19" t="str">
        <f>IF('4. Psychische Sättigung'!B10=0,"",'4. Psychische Sättigung'!B10)</f>
        <v/>
      </c>
      <c r="G16" s="19" t="str">
        <f>IF('5. Emotionale Erschöpfung'!B10=0,"",'5. Emotionale Erschöpfung'!B10)</f>
        <v/>
      </c>
      <c r="H16" s="6"/>
    </row>
    <row r="17" spans="1:8">
      <c r="A17" s="3"/>
      <c r="B17" s="11">
        <v>10</v>
      </c>
      <c r="C17" s="19">
        <f>IF('1. Stress'!B11=0,"",'1. Stress'!B11)</f>
        <v>1</v>
      </c>
      <c r="D17" s="19">
        <f>IF('2. Psychische Ermüdung'!B11=0,"",'2. Psychische Ermüdung'!B11)</f>
        <v>1</v>
      </c>
      <c r="E17" s="19" t="str">
        <f>IF('3. Monotonie'!B11=0,"",'3. Monotonie'!B11)</f>
        <v/>
      </c>
      <c r="F17" s="19">
        <f>IF('4. Psychische Sättigung'!B11=0,"",'4. Psychische Sättigung'!B11)</f>
        <v>1</v>
      </c>
      <c r="G17" s="19" t="str">
        <f>IF('5. Emotionale Erschöpfung'!B11=0,"",'5. Emotionale Erschöpfung'!B11)</f>
        <v/>
      </c>
      <c r="H17" s="6"/>
    </row>
    <row r="18" spans="1:8" ht="29.25" customHeight="1">
      <c r="A18" s="3"/>
      <c r="B18" s="11" t="s">
        <v>43</v>
      </c>
      <c r="C18" s="17">
        <f>SUM(C8:C17)</f>
        <v>7</v>
      </c>
      <c r="D18" s="17">
        <f t="shared" ref="D18:G18" si="0">SUM(D8:D17)</f>
        <v>3</v>
      </c>
      <c r="E18" s="17">
        <f t="shared" si="0"/>
        <v>5</v>
      </c>
      <c r="F18" s="17">
        <f t="shared" si="0"/>
        <v>3</v>
      </c>
      <c r="G18" s="17">
        <f t="shared" si="0"/>
        <v>1</v>
      </c>
      <c r="H18" s="6"/>
    </row>
    <row r="19" spans="1:8">
      <c r="A19" s="3"/>
      <c r="B19" s="4"/>
      <c r="C19" s="23"/>
      <c r="D19" s="23"/>
      <c r="E19" s="23"/>
      <c r="F19" s="24"/>
      <c r="G19" s="24"/>
      <c r="H19" s="6"/>
    </row>
    <row r="20" spans="1:8" ht="33" customHeight="1">
      <c r="A20" s="3"/>
      <c r="B20" s="59" t="s">
        <v>35</v>
      </c>
      <c r="C20" s="60"/>
      <c r="D20" s="61" t="s">
        <v>36</v>
      </c>
      <c r="E20" s="62"/>
      <c r="F20" s="63" t="s">
        <v>34</v>
      </c>
      <c r="G20" s="64"/>
      <c r="H20" s="6"/>
    </row>
    <row r="21" spans="1:8">
      <c r="A21" s="3"/>
      <c r="B21" s="47" t="s">
        <v>27</v>
      </c>
      <c r="C21" s="47"/>
      <c r="D21" s="48" t="s">
        <v>28</v>
      </c>
      <c r="E21" s="48"/>
      <c r="F21" s="49" t="s">
        <v>29</v>
      </c>
      <c r="G21" s="49"/>
      <c r="H21" s="6"/>
    </row>
    <row r="22" spans="1:8">
      <c r="A22" s="3"/>
      <c r="B22" s="47"/>
      <c r="C22" s="47"/>
      <c r="D22" s="48"/>
      <c r="E22" s="48"/>
      <c r="F22" s="49"/>
      <c r="G22" s="49"/>
      <c r="H22" s="6"/>
    </row>
    <row r="23" spans="1:8">
      <c r="A23" s="3"/>
      <c r="B23" s="5"/>
      <c r="C23" s="5"/>
      <c r="D23" s="5"/>
      <c r="E23" s="5"/>
      <c r="F23" s="5"/>
      <c r="G23" s="5"/>
      <c r="H23" s="6"/>
    </row>
    <row r="24" spans="1:8">
      <c r="A24" s="3"/>
      <c r="B24" s="5"/>
      <c r="C24" s="5"/>
      <c r="D24" s="5"/>
      <c r="H24" s="6"/>
    </row>
    <row r="25" spans="1:8">
      <c r="A25" s="3"/>
      <c r="B25" s="18" t="s">
        <v>25</v>
      </c>
      <c r="C25" s="5"/>
      <c r="D25" s="5"/>
      <c r="E25" s="8"/>
      <c r="F25" s="8"/>
      <c r="G25" s="8"/>
      <c r="H25" s="6"/>
    </row>
    <row r="26" spans="1:8">
      <c r="A26" s="3"/>
      <c r="B26" s="18"/>
      <c r="C26" s="5"/>
      <c r="D26" s="5"/>
      <c r="E26" s="5"/>
      <c r="F26" s="5"/>
      <c r="G26" s="5"/>
      <c r="H26" s="6"/>
    </row>
    <row r="27" spans="1:8">
      <c r="A27" s="3"/>
      <c r="B27" s="5"/>
      <c r="C27" s="5"/>
      <c r="D27" s="5"/>
      <c r="E27" s="8"/>
      <c r="F27" s="8"/>
      <c r="G27" s="8"/>
      <c r="H27" s="6"/>
    </row>
    <row r="28" spans="1:8">
      <c r="A28" s="3"/>
      <c r="B28" s="5"/>
      <c r="C28" s="5"/>
      <c r="D28" s="5"/>
      <c r="E28" s="5"/>
      <c r="F28" s="5" t="s">
        <v>26</v>
      </c>
      <c r="G28" s="5"/>
      <c r="H28" s="6"/>
    </row>
    <row r="29" spans="1:8">
      <c r="A29" s="3"/>
      <c r="B29" s="5"/>
      <c r="C29" s="5"/>
      <c r="D29" s="5"/>
      <c r="E29" s="5"/>
      <c r="F29" s="5"/>
      <c r="G29" s="5"/>
      <c r="H29" s="6"/>
    </row>
    <row r="30" spans="1:8">
      <c r="A30" s="3"/>
      <c r="B30" s="18" t="s">
        <v>24</v>
      </c>
      <c r="C30" s="5"/>
      <c r="D30" s="5"/>
      <c r="E30" s="5"/>
      <c r="F30" s="5"/>
      <c r="G30" s="5"/>
      <c r="H30" s="6"/>
    </row>
    <row r="31" spans="1:8">
      <c r="A31" s="3"/>
      <c r="B31" s="5"/>
      <c r="C31" s="5"/>
      <c r="D31" s="5"/>
      <c r="E31" s="2"/>
      <c r="F31" s="2"/>
      <c r="G31" s="2"/>
      <c r="H31" s="6"/>
    </row>
    <row r="32" spans="1:8">
      <c r="A32" s="3"/>
      <c r="B32" s="5"/>
      <c r="C32" s="5"/>
      <c r="D32" s="5"/>
      <c r="E32" s="8"/>
      <c r="F32" s="8"/>
      <c r="G32" s="8"/>
      <c r="H32" s="6"/>
    </row>
    <row r="33" spans="1:8">
      <c r="A33" s="7"/>
      <c r="B33" s="8"/>
      <c r="C33" s="8"/>
      <c r="D33" s="8"/>
      <c r="E33" s="8"/>
      <c r="F33" s="8" t="s">
        <v>26</v>
      </c>
      <c r="G33" s="8"/>
      <c r="H33" s="9"/>
    </row>
  </sheetData>
  <sheetProtection sheet="1" objects="1" scenarios="1" selectLockedCells="1"/>
  <mergeCells count="15">
    <mergeCell ref="B21:C22"/>
    <mergeCell ref="D21:E22"/>
    <mergeCell ref="F21:G22"/>
    <mergeCell ref="A1:H1"/>
    <mergeCell ref="D4:E4"/>
    <mergeCell ref="G4:H4"/>
    <mergeCell ref="A5:B5"/>
    <mergeCell ref="G5:H5"/>
    <mergeCell ref="A3:E3"/>
    <mergeCell ref="A2:H2"/>
    <mergeCell ref="A6:H6"/>
    <mergeCell ref="A4:C4"/>
    <mergeCell ref="B20:C20"/>
    <mergeCell ref="D20:E20"/>
    <mergeCell ref="F20:G20"/>
  </mergeCells>
  <conditionalFormatting sqref="C7 C18">
    <cfRule type="expression" dxfId="14" priority="35">
      <formula>AND(SUM($C$8:$C$17)&gt;6,SUM($C$8:$C$17)&lt;11)</formula>
    </cfRule>
    <cfRule type="expression" dxfId="13" priority="36">
      <formula>AND(SUM($C$8:$C$17)&gt;3,SUM($C$8:$C$17)&lt;8)</formula>
    </cfRule>
    <cfRule type="expression" dxfId="12" priority="37">
      <formula>AND(SUM($C$8:$C$17)&gt;0,SUM($C$8:$C$17)&lt;4)</formula>
    </cfRule>
  </conditionalFormatting>
  <conditionalFormatting sqref="D7 D18">
    <cfRule type="expression" dxfId="11" priority="31">
      <formula>AND(SUM($D$8:$D$17)&gt;6,SUM($D$8:$D$17)&lt;11)</formula>
    </cfRule>
    <cfRule type="expression" dxfId="10" priority="32">
      <formula>AND(SUM($D$8:$D$17)&gt;3,SUM($D$8:$D$17)&lt;8)</formula>
    </cfRule>
    <cfRule type="expression" dxfId="9" priority="33">
      <formula>AND(SUM($D$8:$D$17)&gt;0,SUM($D$8:$D$17)&lt;4)</formula>
    </cfRule>
  </conditionalFormatting>
  <conditionalFormatting sqref="E7 E18">
    <cfRule type="expression" dxfId="8" priority="28">
      <formula>AND(SUM($E$8:$E$17)&gt;6,SUM($E$8:$E$17)&lt;11)</formula>
    </cfRule>
    <cfRule type="expression" dxfId="7" priority="29">
      <formula>AND(SUM($E$8:$E$17)&gt;3,SUM($E$8:$E$17)&lt;8)</formula>
    </cfRule>
    <cfRule type="expression" dxfId="6" priority="30">
      <formula>AND(SUM($E$8:$E$17)&gt;0,SUM($E$8:$E$17)&lt;4)</formula>
    </cfRule>
  </conditionalFormatting>
  <conditionalFormatting sqref="F7 F18">
    <cfRule type="expression" dxfId="5" priority="25">
      <formula>AND(SUM($F$8:$F$17)&gt;6,SUM($F$8:$F$17)&lt;11)</formula>
    </cfRule>
    <cfRule type="expression" dxfId="4" priority="26">
      <formula>AND(SUM($F$8:$F$17)&gt;3,SUM($F$8:$F$17)&lt;8)</formula>
    </cfRule>
    <cfRule type="expression" dxfId="3" priority="27">
      <formula>AND(SUM($F$8:$F$17)&gt;0,SUM($F$8:$F$17)&lt;4)</formula>
    </cfRule>
  </conditionalFormatting>
  <conditionalFormatting sqref="G7 G18">
    <cfRule type="expression" dxfId="2" priority="10">
      <formula>AND(SUM($G$8:$G$17)&gt;6,SUM($G$8:$G$17)&lt;11)</formula>
    </cfRule>
    <cfRule type="expression" dxfId="1" priority="11">
      <formula>AND(SUM($G$8:$G$17)&gt;3,SUM($G$8:$G$17)&lt;8)</formula>
    </cfRule>
    <cfRule type="expression" dxfId="0" priority="12">
      <formula>AND(SUM($G$8:$G$17)&gt;0,SUM($G$8:$G$17)&lt;4)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B9" sqref="B9"/>
    </sheetView>
  </sheetViews>
  <sheetFormatPr baseColWidth="10" defaultRowHeight="15.75"/>
  <cols>
    <col min="1" max="1" width="7.875" bestFit="1" customWidth="1"/>
    <col min="2" max="2" width="7.25" customWidth="1"/>
    <col min="3" max="10" width="16.875" customWidth="1"/>
  </cols>
  <sheetData>
    <row r="1" spans="1:10" ht="54.75" customHeight="1">
      <c r="A1" s="77" t="s">
        <v>30</v>
      </c>
      <c r="B1" s="77"/>
      <c r="C1" s="75" t="s">
        <v>31</v>
      </c>
      <c r="D1" s="75"/>
      <c r="E1" s="75"/>
      <c r="F1" s="75"/>
      <c r="G1" s="75"/>
      <c r="H1" s="75"/>
      <c r="I1" s="75"/>
      <c r="J1" s="75"/>
    </row>
    <row r="2" spans="1:10">
      <c r="A2" s="5" t="s">
        <v>1</v>
      </c>
      <c r="B2" s="15">
        <v>0</v>
      </c>
      <c r="C2" s="76" t="str">
        <f>IF(B2=1,"Bei der Arbeit ist für die vorhandene Qualifikation die Verantwortung zu hoch.","")</f>
        <v/>
      </c>
      <c r="D2" s="76"/>
      <c r="E2" s="76"/>
      <c r="F2" s="76"/>
      <c r="G2" s="76"/>
      <c r="H2" s="76"/>
      <c r="I2" s="76"/>
      <c r="J2" s="76"/>
    </row>
    <row r="3" spans="1:10">
      <c r="A3" s="5" t="s">
        <v>2</v>
      </c>
      <c r="B3" s="15">
        <v>0</v>
      </c>
      <c r="C3" s="76" t="str">
        <f>IF(B3=1,"Bei der Arbeit sind die Aufgaben nicht in der vorgegebenen Zeit und Qualität erfüllbar.","")</f>
        <v/>
      </c>
      <c r="D3" s="76"/>
      <c r="E3" s="76"/>
      <c r="F3" s="76"/>
      <c r="G3" s="76"/>
      <c r="H3" s="76"/>
      <c r="I3" s="76"/>
      <c r="J3" s="76"/>
    </row>
    <row r="4" spans="1:10">
      <c r="A4" s="5" t="s">
        <v>3</v>
      </c>
      <c r="B4" s="15">
        <v>0</v>
      </c>
      <c r="C4" s="76" t="str">
        <f>IF(B4=1,"Bei der Arbeit gibt es Störungen oder Unterbrechungen, welche die Ausführung der Aufgaben erschweren.","")</f>
        <v/>
      </c>
      <c r="D4" s="76"/>
      <c r="E4" s="76"/>
      <c r="F4" s="76"/>
      <c r="G4" s="76"/>
      <c r="H4" s="76"/>
      <c r="I4" s="76"/>
      <c r="J4" s="76"/>
    </row>
    <row r="5" spans="1:10">
      <c r="A5" s="5" t="s">
        <v>4</v>
      </c>
      <c r="B5" s="15">
        <v>1</v>
      </c>
      <c r="C5" s="76" t="str">
        <f>IF(B5=1,"Bei der Arbeit behindern enge Vorgaben die effektive Ausführung der Arbeit.","")</f>
        <v>Bei der Arbeit behindern enge Vorgaben die effektive Ausführung der Arbeit.</v>
      </c>
      <c r="D5" s="76"/>
      <c r="E5" s="76"/>
      <c r="F5" s="76"/>
      <c r="G5" s="76"/>
      <c r="H5" s="76"/>
      <c r="I5" s="76"/>
      <c r="J5" s="76"/>
    </row>
    <row r="6" spans="1:10">
      <c r="A6" s="5" t="s">
        <v>5</v>
      </c>
      <c r="B6" s="15">
        <v>1</v>
      </c>
      <c r="C6" s="76" t="str">
        <f>IF(B6=1,"Bei der Arbeit müssen Entscheidungen ohne ausreichende Informationen und mit unzureichenden Entscheidungshilfen getroffen werden.","")</f>
        <v>Bei der Arbeit müssen Entscheidungen ohne ausreichende Informationen und mit unzureichenden Entscheidungshilfen getroffen werden.</v>
      </c>
      <c r="D6" s="76"/>
      <c r="E6" s="76"/>
      <c r="F6" s="76"/>
      <c r="G6" s="76"/>
      <c r="H6" s="76"/>
      <c r="I6" s="76"/>
      <c r="J6" s="76"/>
    </row>
    <row r="7" spans="1:10">
      <c r="A7" s="5" t="s">
        <v>6</v>
      </c>
      <c r="B7" s="15">
        <v>1</v>
      </c>
      <c r="C7" s="76" t="str">
        <f>IF(B7=1,"Bei der Arbeit gibt es widersprüchliche Anforderungen (z.B. Konflikte zwischen Termineinhaltung und der geforderten Qualität).","")</f>
        <v>Bei der Arbeit gibt es widersprüchliche Anforderungen (z.B. Konflikte zwischen Termineinhaltung und der geforderten Qualität).</v>
      </c>
      <c r="D7" s="76"/>
      <c r="E7" s="76"/>
      <c r="F7" s="76"/>
      <c r="G7" s="76"/>
      <c r="H7" s="76"/>
      <c r="I7" s="76"/>
      <c r="J7" s="76"/>
    </row>
    <row r="8" spans="1:10">
      <c r="A8" s="5" t="s">
        <v>7</v>
      </c>
      <c r="B8" s="15">
        <v>1</v>
      </c>
      <c r="C8" s="76" t="str">
        <f>IF(B8=1,"Bei der Arbeit fehlt die Unterstützung der Kollegen und Vorgesetzten in Zeiten mit erhöhten Anforderungen (z.B. bei hohem Arbeitsanfall).","")</f>
        <v>Bei der Arbeit fehlt die Unterstützung der Kollegen und Vorgesetzten in Zeiten mit erhöhten Anforderungen (z.B. bei hohem Arbeitsanfall).</v>
      </c>
      <c r="D8" s="76"/>
      <c r="E8" s="76"/>
      <c r="F8" s="76"/>
      <c r="G8" s="76"/>
      <c r="H8" s="76"/>
      <c r="I8" s="76"/>
      <c r="J8" s="76"/>
    </row>
    <row r="9" spans="1:10">
      <c r="A9" s="5" t="s">
        <v>8</v>
      </c>
      <c r="B9" s="15">
        <v>1</v>
      </c>
      <c r="C9" s="76" t="str">
        <f>IF(B9=1,"Es liegen zusätzliche andere Einflüsse vor, z.B. soziale Spannungen.","")</f>
        <v>Es liegen zusätzliche andere Einflüsse vor, z.B. soziale Spannungen.</v>
      </c>
      <c r="D9" s="76"/>
      <c r="E9" s="76"/>
      <c r="F9" s="76"/>
      <c r="G9" s="76"/>
      <c r="H9" s="76"/>
      <c r="I9" s="76"/>
      <c r="J9" s="76"/>
    </row>
    <row r="10" spans="1:10">
      <c r="A10" s="5" t="s">
        <v>9</v>
      </c>
      <c r="B10" s="15">
        <v>1</v>
      </c>
      <c r="C10" s="76" t="str">
        <f>IF(B10=1,"Es liegen zusätzliche andere Einflüsse vor, z.B. ist mit dem vorhandenen Personal die Arbeitsmenge nicht zu schaffen.","")</f>
        <v>Es liegen zusätzliche andere Einflüsse vor, z.B. ist mit dem vorhandenen Personal die Arbeitsmenge nicht zu schaffen.</v>
      </c>
      <c r="D10" s="76"/>
      <c r="E10" s="76"/>
      <c r="F10" s="76"/>
      <c r="G10" s="76"/>
      <c r="H10" s="76"/>
      <c r="I10" s="76"/>
      <c r="J10" s="76"/>
    </row>
    <row r="11" spans="1:10">
      <c r="A11" s="5" t="s">
        <v>10</v>
      </c>
      <c r="B11" s="15">
        <v>1</v>
      </c>
      <c r="C11" s="76" t="str">
        <f>IF(B11=1,"Es liegen zusätzliche andere Einflüsse vor, z.B. ist die Zukunft der Abteilung oder des Betriebes unsicher.","")</f>
        <v>Es liegen zusätzliche andere Einflüsse vor, z.B. ist die Zukunft der Abteilung oder des Betriebes unsicher.</v>
      </c>
      <c r="D11" s="76"/>
      <c r="E11" s="76"/>
      <c r="F11" s="76"/>
      <c r="G11" s="76"/>
      <c r="H11" s="76"/>
      <c r="I11" s="76"/>
      <c r="J11" s="76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5" spans="1:10" ht="33.75" customHeight="1">
      <c r="A15" s="56" t="s">
        <v>18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s="1" customFormat="1" ht="18" customHeight="1">
      <c r="A16" s="10" t="s">
        <v>19</v>
      </c>
      <c r="B16" s="74" t="s">
        <v>20</v>
      </c>
      <c r="C16" s="74"/>
      <c r="D16" s="74"/>
      <c r="E16" s="74"/>
      <c r="F16" s="74" t="s">
        <v>21</v>
      </c>
      <c r="G16" s="74"/>
      <c r="H16" s="11" t="s">
        <v>22</v>
      </c>
      <c r="I16" s="74" t="s">
        <v>23</v>
      </c>
      <c r="J16" s="74"/>
    </row>
    <row r="17" spans="1:10" s="1" customFormat="1" ht="18" customHeight="1">
      <c r="A17" s="16"/>
      <c r="B17" s="72"/>
      <c r="C17" s="72"/>
      <c r="D17" s="72"/>
      <c r="E17" s="72"/>
      <c r="F17" s="72"/>
      <c r="G17" s="72"/>
      <c r="H17" s="16"/>
      <c r="I17" s="72"/>
      <c r="J17" s="72"/>
    </row>
    <row r="18" spans="1:10" s="1" customFormat="1" ht="18" customHeight="1">
      <c r="A18" s="16"/>
      <c r="B18" s="72"/>
      <c r="C18" s="72"/>
      <c r="D18" s="72"/>
      <c r="E18" s="72"/>
      <c r="F18" s="72"/>
      <c r="G18" s="72"/>
      <c r="H18" s="16"/>
      <c r="I18" s="72"/>
      <c r="J18" s="72"/>
    </row>
    <row r="19" spans="1:10" s="1" customFormat="1" ht="18" customHeight="1">
      <c r="A19" s="16"/>
      <c r="B19" s="72"/>
      <c r="C19" s="72"/>
      <c r="D19" s="72"/>
      <c r="E19" s="72"/>
      <c r="F19" s="72"/>
      <c r="G19" s="72"/>
      <c r="H19" s="16"/>
      <c r="I19" s="72"/>
      <c r="J19" s="72"/>
    </row>
    <row r="20" spans="1:10" s="1" customFormat="1" ht="18" customHeight="1">
      <c r="A20" s="16"/>
      <c r="B20" s="72"/>
      <c r="C20" s="72"/>
      <c r="D20" s="72"/>
      <c r="E20" s="72"/>
      <c r="F20" s="72"/>
      <c r="G20" s="72"/>
      <c r="H20" s="16"/>
      <c r="I20" s="72"/>
      <c r="J20" s="72"/>
    </row>
    <row r="21" spans="1:10" s="1" customFormat="1" ht="18" customHeight="1">
      <c r="A21" s="16"/>
      <c r="B21" s="72"/>
      <c r="C21" s="72"/>
      <c r="D21" s="72"/>
      <c r="E21" s="72"/>
      <c r="F21" s="72"/>
      <c r="G21" s="72"/>
      <c r="H21" s="16"/>
      <c r="I21" s="72"/>
      <c r="J21" s="72"/>
    </row>
    <row r="22" spans="1:10" s="1" customFormat="1" ht="18" customHeight="1">
      <c r="A22" s="16"/>
      <c r="B22" s="72"/>
      <c r="C22" s="72"/>
      <c r="D22" s="72"/>
      <c r="E22" s="72"/>
      <c r="F22" s="72"/>
      <c r="G22" s="72"/>
      <c r="H22" s="16"/>
      <c r="I22" s="72"/>
      <c r="J22" s="72"/>
    </row>
    <row r="23" spans="1:10" s="1" customFormat="1" ht="18" customHeight="1">
      <c r="A23" s="16"/>
      <c r="B23" s="72"/>
      <c r="C23" s="72"/>
      <c r="D23" s="72"/>
      <c r="E23" s="72"/>
      <c r="F23" s="72"/>
      <c r="G23" s="72"/>
      <c r="H23" s="16"/>
      <c r="I23" s="72"/>
      <c r="J23" s="72"/>
    </row>
    <row r="24" spans="1:10" s="1" customFormat="1" ht="18" customHeight="1">
      <c r="A24" s="16"/>
      <c r="B24" s="72"/>
      <c r="C24" s="72"/>
      <c r="D24" s="72"/>
      <c r="E24" s="72"/>
      <c r="F24" s="72"/>
      <c r="G24" s="72"/>
      <c r="H24" s="16"/>
      <c r="I24" s="72"/>
      <c r="J24" s="72"/>
    </row>
    <row r="25" spans="1:10" s="1" customFormat="1" ht="18" customHeight="1">
      <c r="B25" s="73"/>
      <c r="C25" s="73"/>
      <c r="D25" s="73"/>
      <c r="E25" s="73"/>
    </row>
  </sheetData>
  <sheetProtection sheet="1" objects="1" scenarios="1" selectLockedCells="1"/>
  <mergeCells count="41">
    <mergeCell ref="A15:J15"/>
    <mergeCell ref="B16:E16"/>
    <mergeCell ref="F16:G16"/>
    <mergeCell ref="I16:J16"/>
    <mergeCell ref="C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A1:B1"/>
    <mergeCell ref="B23:E23"/>
    <mergeCell ref="B24:E24"/>
    <mergeCell ref="B25:E25"/>
    <mergeCell ref="F17:G17"/>
    <mergeCell ref="F18:G18"/>
    <mergeCell ref="F19:G19"/>
    <mergeCell ref="F20:G20"/>
    <mergeCell ref="F21:G21"/>
    <mergeCell ref="F22:G22"/>
    <mergeCell ref="F23:G23"/>
    <mergeCell ref="B17:E17"/>
    <mergeCell ref="B18:E18"/>
    <mergeCell ref="B19:E19"/>
    <mergeCell ref="B20:E20"/>
    <mergeCell ref="B21:E21"/>
    <mergeCell ref="B22:E22"/>
    <mergeCell ref="F24:G24"/>
    <mergeCell ref="I17:J17"/>
    <mergeCell ref="I18:J18"/>
    <mergeCell ref="I19:J19"/>
    <mergeCell ref="I20:J20"/>
    <mergeCell ref="I21:J21"/>
    <mergeCell ref="I22:J22"/>
    <mergeCell ref="I23:J23"/>
    <mergeCell ref="I24:J24"/>
  </mergeCells>
  <dataValidations count="1">
    <dataValidation type="list" allowBlank="1" showInputMessage="1" showErrorMessage="1" errorTitle="Ungültige Eingabe!" error="Bitte geben Sie entweder eine 0 oder eine 1 ein!" promptTitle="Dateneingabe" prompt="Bitte geben Sie einen gültigen Wert ein!" sqref="B2:B11">
      <formula1>"0,1"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&amp;L&amp;D&amp;C&amp;F&amp;RUnterschrift der Durchführenden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B2" sqref="B2"/>
    </sheetView>
  </sheetViews>
  <sheetFormatPr baseColWidth="10" defaultRowHeight="15.75"/>
  <cols>
    <col min="1" max="1" width="7.875" bestFit="1" customWidth="1"/>
    <col min="2" max="2" width="7.25" customWidth="1"/>
    <col min="3" max="10" width="16.875" customWidth="1"/>
  </cols>
  <sheetData>
    <row r="1" spans="1:10" ht="54.75" customHeight="1">
      <c r="A1" s="77" t="s">
        <v>30</v>
      </c>
      <c r="B1" s="77"/>
      <c r="C1" s="75" t="s">
        <v>37</v>
      </c>
      <c r="D1" s="75"/>
      <c r="E1" s="75"/>
      <c r="F1" s="75"/>
      <c r="G1" s="75"/>
      <c r="H1" s="75"/>
      <c r="I1" s="75"/>
      <c r="J1" s="75"/>
    </row>
    <row r="2" spans="1:10">
      <c r="A2" s="5" t="s">
        <v>1</v>
      </c>
      <c r="B2" s="15">
        <v>1</v>
      </c>
      <c r="C2" s="76" t="str">
        <f>IF(B2=1,"Bei der Arbeit sind die Fähigkeiten und Fertigkeiten unzureichend (z.B. durch ungenügende Einarbeitung oder unzureichende Fort- und Weiterbildung).","")</f>
        <v>Bei der Arbeit sind die Fähigkeiten und Fertigkeiten unzureichend (z.B. durch ungenügende Einarbeitung oder unzureichende Fort- und Weiterbildung).</v>
      </c>
      <c r="D2" s="76"/>
      <c r="E2" s="76"/>
      <c r="F2" s="76"/>
      <c r="G2" s="76"/>
      <c r="H2" s="76"/>
      <c r="I2" s="76"/>
      <c r="J2" s="76"/>
    </row>
    <row r="3" spans="1:10">
      <c r="A3" s="5" t="s">
        <v>2</v>
      </c>
      <c r="B3" s="15">
        <v>0</v>
      </c>
      <c r="C3" s="76" t="str">
        <f>IF(B3=1,"Bei der Arbeit muss für die Tätigkeit nichts vorbereitet und organisiert werden, der Ablauf oder die Ergebnisse müssen nicht selbst kontrolliert werden.","")</f>
        <v/>
      </c>
      <c r="D3" s="76"/>
      <c r="E3" s="76"/>
      <c r="F3" s="76"/>
      <c r="G3" s="76"/>
      <c r="H3" s="76"/>
      <c r="I3" s="76"/>
      <c r="J3" s="76"/>
    </row>
    <row r="4" spans="1:10">
      <c r="A4" s="5" t="s">
        <v>3</v>
      </c>
      <c r="B4" s="15">
        <v>0</v>
      </c>
      <c r="C4" s="76" t="str">
        <f>IF(B4=1,"Bei der Arbeit können der Arbeitsablauf und die Arbeitsergebnisse nicht selbst eingeschätzt werden.","")</f>
        <v/>
      </c>
      <c r="D4" s="76"/>
      <c r="E4" s="76"/>
      <c r="F4" s="76"/>
      <c r="G4" s="76"/>
      <c r="H4" s="76"/>
      <c r="I4" s="76"/>
      <c r="J4" s="76"/>
    </row>
    <row r="5" spans="1:10">
      <c r="A5" s="5" t="s">
        <v>4</v>
      </c>
      <c r="B5" s="15">
        <v>0</v>
      </c>
      <c r="C5" s="76" t="str">
        <f>IF(B5=1,"Bei der Arbeit gibt es keine oder zu geringe Möglichkeiten zur Kooperation oder Kommunikation mit Kollegen.","")</f>
        <v/>
      </c>
      <c r="D5" s="76"/>
      <c r="E5" s="76"/>
      <c r="F5" s="76"/>
      <c r="G5" s="76"/>
      <c r="H5" s="76"/>
      <c r="I5" s="76"/>
      <c r="J5" s="76"/>
    </row>
    <row r="6" spans="1:10">
      <c r="A6" s="5" t="s">
        <v>5</v>
      </c>
      <c r="B6" s="15">
        <v>0</v>
      </c>
      <c r="C6" s="76" t="str">
        <f>IF(B6=1,"Bei der Arbeit wird überwiegend in einseitigen Körperhaltungen oder in Zwangshaltungen gearbeitet.","")</f>
        <v/>
      </c>
      <c r="D6" s="76"/>
      <c r="E6" s="76"/>
      <c r="F6" s="76"/>
      <c r="G6" s="76"/>
      <c r="H6" s="76"/>
      <c r="I6" s="76"/>
      <c r="J6" s="76"/>
    </row>
    <row r="7" spans="1:10">
      <c r="A7" s="5" t="s">
        <v>6</v>
      </c>
      <c r="B7" s="15">
        <v>0</v>
      </c>
      <c r="C7" s="76" t="str">
        <f>IF(B7=1,"Bei der Arbeit herrscht Bewegungsmangel.","")</f>
        <v/>
      </c>
      <c r="D7" s="76"/>
      <c r="E7" s="76"/>
      <c r="F7" s="76"/>
      <c r="G7" s="76"/>
      <c r="H7" s="76"/>
      <c r="I7" s="76"/>
      <c r="J7" s="76"/>
    </row>
    <row r="8" spans="1:10">
      <c r="A8" s="5" t="s">
        <v>7</v>
      </c>
      <c r="B8" s="15">
        <v>0</v>
      </c>
      <c r="C8" s="76" t="str">
        <f>IF(B8=1,"Bei der Arbeit sind kaum störungsfreie Pausen möglich.","")</f>
        <v/>
      </c>
      <c r="D8" s="76"/>
      <c r="E8" s="76"/>
      <c r="F8" s="76"/>
      <c r="G8" s="76"/>
      <c r="H8" s="76"/>
      <c r="I8" s="76"/>
      <c r="J8" s="76"/>
    </row>
    <row r="9" spans="1:10">
      <c r="A9" s="5" t="s">
        <v>8</v>
      </c>
      <c r="B9" s="15">
        <v>0</v>
      </c>
      <c r="C9" s="76" t="str">
        <f>IF(B9=1,"Es liegen zusätzliche andere Einflüsse vor, z.B. mangelhafte Wahrnehmungsbedingungen (z.B. verursacht durch ungenügende Beleuchtung, Staub, Dämpfe u.ä.).","")</f>
        <v/>
      </c>
      <c r="D9" s="76"/>
      <c r="E9" s="76"/>
      <c r="F9" s="76"/>
      <c r="G9" s="76"/>
      <c r="H9" s="76"/>
      <c r="I9" s="76"/>
      <c r="J9" s="76"/>
    </row>
    <row r="10" spans="1:10">
      <c r="A10" s="5" t="s">
        <v>9</v>
      </c>
      <c r="B10" s="15">
        <v>1</v>
      </c>
      <c r="C10" s="76" t="str">
        <f>IF(B10=1,"Es liegen zusätzliche andere Einflüsse vor, z.B. schlecht gestaltete Arbeitsmittel.","")</f>
        <v>Es liegen zusätzliche andere Einflüsse vor, z.B. schlecht gestaltete Arbeitsmittel.</v>
      </c>
      <c r="D10" s="76"/>
      <c r="E10" s="76"/>
      <c r="F10" s="76"/>
      <c r="G10" s="76"/>
      <c r="H10" s="76"/>
      <c r="I10" s="76"/>
      <c r="J10" s="76"/>
    </row>
    <row r="11" spans="1:10">
      <c r="A11" s="5" t="s">
        <v>10</v>
      </c>
      <c r="B11" s="15">
        <v>1</v>
      </c>
      <c r="C11" s="76" t="str">
        <f>IF(B11=1,"Es liegen zusätzliche andere Einflüsse vor, z.B. störende Arbeitsumgebungsbedingungen wie Lärm, ungünstiges Klima, üble Gerüche.","")</f>
        <v>Es liegen zusätzliche andere Einflüsse vor, z.B. störende Arbeitsumgebungsbedingungen wie Lärm, ungünstiges Klima, üble Gerüche.</v>
      </c>
      <c r="D11" s="76"/>
      <c r="E11" s="76"/>
      <c r="F11" s="76"/>
      <c r="G11" s="76"/>
      <c r="H11" s="76"/>
      <c r="I11" s="76"/>
      <c r="J11" s="76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5" spans="1:10" ht="33.75" customHeight="1">
      <c r="A15" s="56" t="s">
        <v>18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s="1" customFormat="1" ht="18" customHeight="1">
      <c r="A16" s="10" t="s">
        <v>19</v>
      </c>
      <c r="B16" s="74" t="s">
        <v>20</v>
      </c>
      <c r="C16" s="74"/>
      <c r="D16" s="74"/>
      <c r="E16" s="74"/>
      <c r="F16" s="74" t="s">
        <v>21</v>
      </c>
      <c r="G16" s="74"/>
      <c r="H16" s="11" t="s">
        <v>22</v>
      </c>
      <c r="I16" s="74" t="s">
        <v>23</v>
      </c>
      <c r="J16" s="74"/>
    </row>
    <row r="17" spans="1:10" s="1" customFormat="1" ht="18" customHeight="1">
      <c r="A17" s="16"/>
      <c r="B17" s="72"/>
      <c r="C17" s="72"/>
      <c r="D17" s="72"/>
      <c r="E17" s="72"/>
      <c r="F17" s="72"/>
      <c r="G17" s="72"/>
      <c r="H17" s="16"/>
      <c r="I17" s="72"/>
      <c r="J17" s="72"/>
    </row>
    <row r="18" spans="1:10" s="1" customFormat="1" ht="18" customHeight="1">
      <c r="A18" s="16"/>
      <c r="B18" s="72"/>
      <c r="C18" s="72"/>
      <c r="D18" s="72"/>
      <c r="E18" s="72"/>
      <c r="F18" s="72"/>
      <c r="G18" s="72"/>
      <c r="H18" s="16"/>
      <c r="I18" s="72"/>
      <c r="J18" s="72"/>
    </row>
    <row r="19" spans="1:10" s="1" customFormat="1" ht="18" customHeight="1">
      <c r="A19" s="16"/>
      <c r="B19" s="72"/>
      <c r="C19" s="72"/>
      <c r="D19" s="72"/>
      <c r="E19" s="72"/>
      <c r="F19" s="72"/>
      <c r="G19" s="72"/>
      <c r="H19" s="16"/>
      <c r="I19" s="72"/>
      <c r="J19" s="72"/>
    </row>
    <row r="20" spans="1:10" s="1" customFormat="1" ht="18" customHeight="1">
      <c r="A20" s="16"/>
      <c r="B20" s="72"/>
      <c r="C20" s="72"/>
      <c r="D20" s="72"/>
      <c r="E20" s="72"/>
      <c r="F20" s="72"/>
      <c r="G20" s="72"/>
      <c r="H20" s="16"/>
      <c r="I20" s="72"/>
      <c r="J20" s="72"/>
    </row>
    <row r="21" spans="1:10" s="1" customFormat="1" ht="18" customHeight="1">
      <c r="A21" s="16"/>
      <c r="B21" s="72"/>
      <c r="C21" s="72"/>
      <c r="D21" s="72"/>
      <c r="E21" s="72"/>
      <c r="F21" s="72"/>
      <c r="G21" s="72"/>
      <c r="H21" s="16"/>
      <c r="I21" s="72"/>
      <c r="J21" s="72"/>
    </row>
    <row r="22" spans="1:10" s="1" customFormat="1" ht="18" customHeight="1">
      <c r="A22" s="16"/>
      <c r="B22" s="72"/>
      <c r="C22" s="72"/>
      <c r="D22" s="72"/>
      <c r="E22" s="72"/>
      <c r="F22" s="72"/>
      <c r="G22" s="72"/>
      <c r="H22" s="16"/>
      <c r="I22" s="72"/>
      <c r="J22" s="72"/>
    </row>
    <row r="23" spans="1:10" s="1" customFormat="1" ht="18" customHeight="1">
      <c r="A23" s="16"/>
      <c r="B23" s="72"/>
      <c r="C23" s="72"/>
      <c r="D23" s="72"/>
      <c r="E23" s="72"/>
      <c r="F23" s="72"/>
      <c r="G23" s="72"/>
      <c r="H23" s="16"/>
      <c r="I23" s="72"/>
      <c r="J23" s="72"/>
    </row>
    <row r="24" spans="1:10" s="1" customFormat="1" ht="18" customHeight="1">
      <c r="A24" s="16"/>
      <c r="B24" s="72"/>
      <c r="C24" s="72"/>
      <c r="D24" s="72"/>
      <c r="E24" s="72"/>
      <c r="F24" s="72"/>
      <c r="G24" s="72"/>
      <c r="H24" s="16"/>
      <c r="I24" s="72"/>
      <c r="J24" s="72"/>
    </row>
    <row r="25" spans="1:10" s="1" customFormat="1" ht="18" customHeight="1">
      <c r="B25" s="73"/>
      <c r="C25" s="73"/>
      <c r="D25" s="73"/>
      <c r="E25" s="73"/>
    </row>
  </sheetData>
  <sheetProtection sheet="1" objects="1" scenarios="1" selectLockedCells="1"/>
  <mergeCells count="41">
    <mergeCell ref="B24:E24"/>
    <mergeCell ref="F24:G24"/>
    <mergeCell ref="I24:J24"/>
    <mergeCell ref="B25:E25"/>
    <mergeCell ref="C5:J5"/>
    <mergeCell ref="B22:E22"/>
    <mergeCell ref="F22:G22"/>
    <mergeCell ref="I22:J22"/>
    <mergeCell ref="B23:E23"/>
    <mergeCell ref="F23:G23"/>
    <mergeCell ref="I23:J23"/>
    <mergeCell ref="B20:E20"/>
    <mergeCell ref="F20:G20"/>
    <mergeCell ref="I20:J20"/>
    <mergeCell ref="B21:E21"/>
    <mergeCell ref="F21:G21"/>
    <mergeCell ref="I21:J21"/>
    <mergeCell ref="B18:E18"/>
    <mergeCell ref="F18:G18"/>
    <mergeCell ref="I18:J18"/>
    <mergeCell ref="B19:E19"/>
    <mergeCell ref="F19:G19"/>
    <mergeCell ref="I19:J19"/>
    <mergeCell ref="A15:J15"/>
    <mergeCell ref="B16:E16"/>
    <mergeCell ref="F16:G16"/>
    <mergeCell ref="I16:J16"/>
    <mergeCell ref="B17:E17"/>
    <mergeCell ref="F17:G17"/>
    <mergeCell ref="I17:J17"/>
    <mergeCell ref="C11:J11"/>
    <mergeCell ref="A1:B1"/>
    <mergeCell ref="C1:J1"/>
    <mergeCell ref="C2:J2"/>
    <mergeCell ref="C3:J3"/>
    <mergeCell ref="C4:J4"/>
    <mergeCell ref="C6:J6"/>
    <mergeCell ref="C7:J7"/>
    <mergeCell ref="C8:J8"/>
    <mergeCell ref="C9:J9"/>
    <mergeCell ref="C10:J10"/>
  </mergeCells>
  <dataValidations count="1">
    <dataValidation type="list" allowBlank="1" showInputMessage="1" showErrorMessage="1" errorTitle="Ungültige Eingabe!" error="Bitte geben Sie entweder eine 0 oder eine 1 ein!" promptTitle="Dateneingabe" prompt="Bitte geben Sie einen gültigen Wert ein!" sqref="B2:B11">
      <formula1>"0,1"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&amp;L&amp;D&amp;C&amp;F&amp;RUnterschrift der Durchführenden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B8" sqref="B8"/>
    </sheetView>
  </sheetViews>
  <sheetFormatPr baseColWidth="10" defaultRowHeight="15.75"/>
  <cols>
    <col min="1" max="1" width="7.875" bestFit="1" customWidth="1"/>
    <col min="2" max="2" width="7.25" customWidth="1"/>
    <col min="3" max="10" width="16.875" customWidth="1"/>
  </cols>
  <sheetData>
    <row r="1" spans="1:10" ht="54.75" customHeight="1">
      <c r="A1" s="77" t="s">
        <v>30</v>
      </c>
      <c r="B1" s="77"/>
      <c r="C1" s="75" t="s">
        <v>38</v>
      </c>
      <c r="D1" s="75"/>
      <c r="E1" s="75"/>
      <c r="F1" s="75"/>
      <c r="G1" s="75"/>
      <c r="H1" s="75"/>
      <c r="I1" s="75"/>
      <c r="J1" s="75"/>
    </row>
    <row r="2" spans="1:10">
      <c r="A2" s="5" t="s">
        <v>1</v>
      </c>
      <c r="B2" s="15">
        <v>1</v>
      </c>
      <c r="C2" s="76" t="str">
        <f>IF(B2=1,"Bei der Arbeit handelt es sich vorwiegend um eine ausführende Tätigkeit (z.B. Kontrolle von Abläufen u. ä.).","")</f>
        <v>Bei der Arbeit handelt es sich vorwiegend um eine ausführende Tätigkeit (z.B. Kontrolle von Abläufen u. ä.).</v>
      </c>
      <c r="D2" s="76"/>
      <c r="E2" s="76"/>
      <c r="F2" s="76"/>
      <c r="G2" s="76"/>
      <c r="H2" s="76"/>
      <c r="I2" s="76"/>
      <c r="J2" s="76"/>
    </row>
    <row r="3" spans="1:10">
      <c r="A3" s="5" t="s">
        <v>2</v>
      </c>
      <c r="B3" s="15">
        <v>1</v>
      </c>
      <c r="C3" s="76" t="str">
        <f>IF(B3=1,"Bei der Arbeit ist die Tätigkeit anregungsarm.","")</f>
        <v>Bei der Arbeit ist die Tätigkeit anregungsarm.</v>
      </c>
      <c r="D3" s="76"/>
      <c r="E3" s="76"/>
      <c r="F3" s="76"/>
      <c r="G3" s="76"/>
      <c r="H3" s="76"/>
      <c r="I3" s="76"/>
      <c r="J3" s="76"/>
    </row>
    <row r="4" spans="1:10">
      <c r="A4" s="5" t="s">
        <v>3</v>
      </c>
      <c r="B4" s="15">
        <v>1</v>
      </c>
      <c r="C4" s="76" t="str">
        <f>IF(B4=1,"Bei der Arbeit gibt kehren einförmige Verrichtungen immer wieder.","")</f>
        <v>Bei der Arbeit gibt kehren einförmige Verrichtungen immer wieder.</v>
      </c>
      <c r="D4" s="76"/>
      <c r="E4" s="76"/>
      <c r="F4" s="76"/>
      <c r="G4" s="76"/>
      <c r="H4" s="76"/>
      <c r="I4" s="76"/>
      <c r="J4" s="76"/>
    </row>
    <row r="5" spans="1:10">
      <c r="A5" s="5" t="s">
        <v>4</v>
      </c>
      <c r="B5" s="15">
        <v>1</v>
      </c>
      <c r="C5" s="76" t="str">
        <f>IF(B5=1,"Bei der Arbeit wird Daueraufmerksamkeit gefordert (z.B. bei der Überwachung von Prozessen).","")</f>
        <v>Bei der Arbeit wird Daueraufmerksamkeit gefordert (z.B. bei der Überwachung von Prozessen).</v>
      </c>
      <c r="D5" s="76"/>
      <c r="E5" s="76"/>
      <c r="F5" s="76"/>
      <c r="G5" s="76"/>
      <c r="H5" s="76"/>
      <c r="I5" s="76"/>
      <c r="J5" s="76"/>
    </row>
    <row r="6" spans="1:10">
      <c r="A6" s="5" t="s">
        <v>5</v>
      </c>
      <c r="B6" s="15">
        <v>0</v>
      </c>
      <c r="C6" s="76" t="str">
        <f>IF(B6=1,"Bei der Arbeit muss überwiegend allein gearbeitet werden.","")</f>
        <v/>
      </c>
      <c r="D6" s="76"/>
      <c r="E6" s="76"/>
      <c r="F6" s="76"/>
      <c r="G6" s="76"/>
      <c r="H6" s="76"/>
      <c r="I6" s="76"/>
      <c r="J6" s="76"/>
    </row>
    <row r="7" spans="1:10">
      <c r="A7" s="5" t="s">
        <v>6</v>
      </c>
      <c r="B7" s="15">
        <v>0</v>
      </c>
      <c r="C7" s="76" t="str">
        <f>IF(B7=1,"Bei der Arbeit kann mit niemandem geredet werden.","")</f>
        <v/>
      </c>
      <c r="D7" s="76"/>
      <c r="E7" s="76"/>
      <c r="F7" s="76"/>
      <c r="G7" s="76"/>
      <c r="H7" s="76"/>
      <c r="I7" s="76"/>
      <c r="J7" s="76"/>
    </row>
    <row r="8" spans="1:10">
      <c r="A8" s="5" t="s">
        <v>7</v>
      </c>
      <c r="B8" s="15">
        <v>1</v>
      </c>
      <c r="C8" s="76" t="str">
        <f>IF(B8=1,"Bei der Arbeit gibt es keine Erfordernisse Neues zu lernen.","")</f>
        <v>Bei der Arbeit gibt es keine Erfordernisse Neues zu lernen.</v>
      </c>
      <c r="D8" s="76"/>
      <c r="E8" s="76"/>
      <c r="F8" s="76"/>
      <c r="G8" s="76"/>
      <c r="H8" s="76"/>
      <c r="I8" s="76"/>
      <c r="J8" s="76"/>
    </row>
    <row r="9" spans="1:10">
      <c r="A9" s="5" t="s">
        <v>8</v>
      </c>
      <c r="B9" s="15">
        <v>0</v>
      </c>
      <c r="C9" s="76" t="str">
        <f>IF(B9=1,"Es liegen zusätzliche andere Einflüsse vor, z.B. ist es im Arbeitsbereich zu warm.","")</f>
        <v/>
      </c>
      <c r="D9" s="76"/>
      <c r="E9" s="76"/>
      <c r="F9" s="76"/>
      <c r="G9" s="76"/>
      <c r="H9" s="76"/>
      <c r="I9" s="76"/>
      <c r="J9" s="76"/>
    </row>
    <row r="10" spans="1:10">
      <c r="A10" s="5" t="s">
        <v>9</v>
      </c>
      <c r="B10" s="15">
        <v>0</v>
      </c>
      <c r="C10" s="76" t="str">
        <f>IF(B10=1,"Es liegen zusätzliche andere Einflüsse vor, z.B. ist der Arbeitsbereich zu dunkel.","")</f>
        <v/>
      </c>
      <c r="D10" s="76"/>
      <c r="E10" s="76"/>
      <c r="F10" s="76"/>
      <c r="G10" s="76"/>
      <c r="H10" s="76"/>
      <c r="I10" s="76"/>
      <c r="J10" s="76"/>
    </row>
    <row r="11" spans="1:10">
      <c r="A11" s="5" t="s">
        <v>10</v>
      </c>
      <c r="B11" s="15">
        <v>0</v>
      </c>
      <c r="C11" s="76" t="str">
        <f>IF(B11=1,"Es liegen zusätzliche andere Einflüsse vor, z.B. kehren gleichförmige Geräusche immer wieder (z.B. von Maschinen, Turbinen oder Anlagen).","")</f>
        <v/>
      </c>
      <c r="D11" s="76"/>
      <c r="E11" s="76"/>
      <c r="F11" s="76"/>
      <c r="G11" s="76"/>
      <c r="H11" s="76"/>
      <c r="I11" s="76"/>
      <c r="J11" s="76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5" spans="1:10" ht="33.75" customHeight="1">
      <c r="A15" s="56" t="s">
        <v>18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s="1" customFormat="1" ht="18" customHeight="1">
      <c r="A16" s="10" t="s">
        <v>19</v>
      </c>
      <c r="B16" s="74" t="s">
        <v>20</v>
      </c>
      <c r="C16" s="74"/>
      <c r="D16" s="74"/>
      <c r="E16" s="74"/>
      <c r="F16" s="74" t="s">
        <v>21</v>
      </c>
      <c r="G16" s="74"/>
      <c r="H16" s="11" t="s">
        <v>22</v>
      </c>
      <c r="I16" s="74" t="s">
        <v>23</v>
      </c>
      <c r="J16" s="74"/>
    </row>
    <row r="17" spans="1:10" s="1" customFormat="1" ht="18" customHeight="1">
      <c r="A17" s="16"/>
      <c r="B17" s="72"/>
      <c r="C17" s="72"/>
      <c r="D17" s="72"/>
      <c r="E17" s="72"/>
      <c r="F17" s="72"/>
      <c r="G17" s="72"/>
      <c r="H17" s="16"/>
      <c r="I17" s="72"/>
      <c r="J17" s="72"/>
    </row>
    <row r="18" spans="1:10" s="1" customFormat="1" ht="18" customHeight="1">
      <c r="A18" s="16"/>
      <c r="B18" s="72"/>
      <c r="C18" s="72"/>
      <c r="D18" s="72"/>
      <c r="E18" s="72"/>
      <c r="F18" s="72"/>
      <c r="G18" s="72"/>
      <c r="H18" s="16"/>
      <c r="I18" s="72"/>
      <c r="J18" s="72"/>
    </row>
    <row r="19" spans="1:10" s="1" customFormat="1" ht="18" customHeight="1">
      <c r="A19" s="16"/>
      <c r="B19" s="72"/>
      <c r="C19" s="72"/>
      <c r="D19" s="72"/>
      <c r="E19" s="72"/>
      <c r="F19" s="72"/>
      <c r="G19" s="72"/>
      <c r="H19" s="16"/>
      <c r="I19" s="72"/>
      <c r="J19" s="72"/>
    </row>
    <row r="20" spans="1:10" s="1" customFormat="1" ht="18" customHeight="1">
      <c r="A20" s="16"/>
      <c r="B20" s="72"/>
      <c r="C20" s="72"/>
      <c r="D20" s="72"/>
      <c r="E20" s="72"/>
      <c r="F20" s="72"/>
      <c r="G20" s="72"/>
      <c r="H20" s="16"/>
      <c r="I20" s="72"/>
      <c r="J20" s="72"/>
    </row>
    <row r="21" spans="1:10" s="1" customFormat="1" ht="18" customHeight="1">
      <c r="A21" s="16"/>
      <c r="B21" s="72"/>
      <c r="C21" s="72"/>
      <c r="D21" s="72"/>
      <c r="E21" s="72"/>
      <c r="F21" s="72"/>
      <c r="G21" s="72"/>
      <c r="H21" s="16"/>
      <c r="I21" s="72"/>
      <c r="J21" s="72"/>
    </row>
    <row r="22" spans="1:10" s="1" customFormat="1" ht="18" customHeight="1">
      <c r="A22" s="16"/>
      <c r="B22" s="72"/>
      <c r="C22" s="72"/>
      <c r="D22" s="72"/>
      <c r="E22" s="72"/>
      <c r="F22" s="72"/>
      <c r="G22" s="72"/>
      <c r="H22" s="16"/>
      <c r="I22" s="72"/>
      <c r="J22" s="72"/>
    </row>
    <row r="23" spans="1:10" s="1" customFormat="1" ht="18" customHeight="1">
      <c r="A23" s="16"/>
      <c r="B23" s="72"/>
      <c r="C23" s="72"/>
      <c r="D23" s="72"/>
      <c r="E23" s="72"/>
      <c r="F23" s="72"/>
      <c r="G23" s="72"/>
      <c r="H23" s="16"/>
      <c r="I23" s="72"/>
      <c r="J23" s="72"/>
    </row>
    <row r="24" spans="1:10" s="1" customFormat="1" ht="18" customHeight="1">
      <c r="A24" s="16"/>
      <c r="B24" s="72"/>
      <c r="C24" s="72"/>
      <c r="D24" s="72"/>
      <c r="E24" s="72"/>
      <c r="F24" s="72"/>
      <c r="G24" s="72"/>
      <c r="H24" s="16"/>
      <c r="I24" s="72"/>
      <c r="J24" s="72"/>
    </row>
    <row r="25" spans="1:10" s="1" customFormat="1" ht="18" customHeight="1">
      <c r="B25" s="73"/>
      <c r="C25" s="73"/>
      <c r="D25" s="73"/>
      <c r="E25" s="73"/>
    </row>
  </sheetData>
  <sheetProtection sheet="1" objects="1" scenarios="1" selectLockedCells="1"/>
  <mergeCells count="41">
    <mergeCell ref="B24:E24"/>
    <mergeCell ref="F24:G24"/>
    <mergeCell ref="I24:J24"/>
    <mergeCell ref="B25:E25"/>
    <mergeCell ref="B22:E22"/>
    <mergeCell ref="F22:G22"/>
    <mergeCell ref="I22:J22"/>
    <mergeCell ref="B23:E23"/>
    <mergeCell ref="F23:G23"/>
    <mergeCell ref="I23:J23"/>
    <mergeCell ref="B20:E20"/>
    <mergeCell ref="F20:G20"/>
    <mergeCell ref="I20:J20"/>
    <mergeCell ref="B21:E21"/>
    <mergeCell ref="F21:G21"/>
    <mergeCell ref="I21:J21"/>
    <mergeCell ref="B18:E18"/>
    <mergeCell ref="F18:G18"/>
    <mergeCell ref="I18:J18"/>
    <mergeCell ref="B19:E19"/>
    <mergeCell ref="F19:G19"/>
    <mergeCell ref="I19:J19"/>
    <mergeCell ref="A15:J15"/>
    <mergeCell ref="B16:E16"/>
    <mergeCell ref="F16:G16"/>
    <mergeCell ref="I16:J16"/>
    <mergeCell ref="B17:E17"/>
    <mergeCell ref="F17:G17"/>
    <mergeCell ref="I17:J17"/>
    <mergeCell ref="C11:J11"/>
    <mergeCell ref="A1:B1"/>
    <mergeCell ref="C1:J1"/>
    <mergeCell ref="C2:J2"/>
    <mergeCell ref="C3:J3"/>
    <mergeCell ref="C4:J4"/>
    <mergeCell ref="C5:J5"/>
    <mergeCell ref="C6:J6"/>
    <mergeCell ref="C7:J7"/>
    <mergeCell ref="C8:J8"/>
    <mergeCell ref="C9:J9"/>
    <mergeCell ref="C10:J10"/>
  </mergeCells>
  <dataValidations xWindow="14" yWindow="366" count="1">
    <dataValidation type="list" allowBlank="1" showInputMessage="1" showErrorMessage="1" errorTitle="Ungültige Eingabe!" error="Bitte geben Sie entweder eine 0 oder eine 1 ein!" promptTitle="Dateneingabe" prompt="Bitte geben Sie einen gültigen Wert ein!" sqref="B2:B11">
      <formula1>"0,1"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&amp;L&amp;D&amp;C&amp;F&amp;RUnterschrift der Durchführenden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B4" sqref="B4"/>
    </sheetView>
  </sheetViews>
  <sheetFormatPr baseColWidth="10" defaultRowHeight="15.75"/>
  <cols>
    <col min="1" max="1" width="7.875" bestFit="1" customWidth="1"/>
    <col min="2" max="2" width="7.25" customWidth="1"/>
    <col min="3" max="10" width="16.875" customWidth="1"/>
  </cols>
  <sheetData>
    <row r="1" spans="1:10" ht="54.75" customHeight="1">
      <c r="A1" s="77" t="s">
        <v>30</v>
      </c>
      <c r="B1" s="77"/>
      <c r="C1" s="75" t="s">
        <v>39</v>
      </c>
      <c r="D1" s="75"/>
      <c r="E1" s="75"/>
      <c r="F1" s="75"/>
      <c r="G1" s="75"/>
      <c r="H1" s="75"/>
      <c r="I1" s="75"/>
      <c r="J1" s="75"/>
    </row>
    <row r="2" spans="1:10">
      <c r="A2" s="5" t="s">
        <v>1</v>
      </c>
      <c r="B2" s="15">
        <v>1</v>
      </c>
      <c r="C2" s="76" t="str">
        <f>IF(B2=1,"Bei der Arbeit gibt es Zeitvorgaben, die selbst nicht beeinflusst werden können.","")</f>
        <v>Bei der Arbeit gibt es Zeitvorgaben, die selbst nicht beeinflusst werden können.</v>
      </c>
      <c r="D2" s="76"/>
      <c r="E2" s="76"/>
      <c r="F2" s="76"/>
      <c r="G2" s="76"/>
      <c r="H2" s="76"/>
      <c r="I2" s="76"/>
      <c r="J2" s="76"/>
    </row>
    <row r="3" spans="1:10">
      <c r="A3" s="5" t="s">
        <v>2</v>
      </c>
      <c r="B3" s="15">
        <v>0</v>
      </c>
      <c r="C3" s="76" t="str">
        <f>IF(B3=1,"Bei der Arbeit liegen strenge inhaltliche Vorgaben vor, die keine Spielräume lassen.","")</f>
        <v/>
      </c>
      <c r="D3" s="76"/>
      <c r="E3" s="76"/>
      <c r="F3" s="76"/>
      <c r="G3" s="76"/>
      <c r="H3" s="76"/>
      <c r="I3" s="76"/>
      <c r="J3" s="76"/>
    </row>
    <row r="4" spans="1:10">
      <c r="A4" s="5" t="s">
        <v>3</v>
      </c>
      <c r="B4" s="15">
        <v>1</v>
      </c>
      <c r="C4" s="76" t="str">
        <f>IF(B4=1,"Bei der Arbeit gibt es keine Möglichkeit, zwischen den Aufgaben zu wechseln.","")</f>
        <v>Bei der Arbeit gibt es keine Möglichkeit, zwischen den Aufgaben zu wechseln.</v>
      </c>
      <c r="D4" s="76"/>
      <c r="E4" s="76"/>
      <c r="F4" s="76"/>
      <c r="G4" s="76"/>
      <c r="H4" s="76"/>
      <c r="I4" s="76"/>
      <c r="J4" s="76"/>
    </row>
    <row r="5" spans="1:10">
      <c r="A5" s="5" t="s">
        <v>4</v>
      </c>
      <c r="B5" s="15">
        <v>0</v>
      </c>
      <c r="C5" s="76" t="str">
        <f>IF(B5=1,"Bei der Arbeit wird nicht ausreichend informiert.","")</f>
        <v/>
      </c>
      <c r="D5" s="76"/>
      <c r="E5" s="76"/>
      <c r="F5" s="76"/>
      <c r="G5" s="76"/>
      <c r="H5" s="76"/>
      <c r="I5" s="76"/>
      <c r="J5" s="76"/>
    </row>
    <row r="6" spans="1:10">
      <c r="A6" s="5" t="s">
        <v>5</v>
      </c>
      <c r="B6" s="15">
        <v>0</v>
      </c>
      <c r="C6" s="76" t="str">
        <f>IF(B6=1,"Bei der Arbeit gibt es kaum Rückmeldungen durch andere Personen.","")</f>
        <v/>
      </c>
      <c r="D6" s="76"/>
      <c r="E6" s="76"/>
      <c r="F6" s="76"/>
      <c r="G6" s="76"/>
      <c r="H6" s="76"/>
      <c r="I6" s="76"/>
      <c r="J6" s="76"/>
    </row>
    <row r="7" spans="1:10">
      <c r="A7" s="5" t="s">
        <v>6</v>
      </c>
      <c r="B7" s="15">
        <v>0</v>
      </c>
      <c r="C7" s="76" t="str">
        <f>IF(B7=1,"Bei der Arbeit ist für die vorhandene Qualifikation die Verantwortung zu gering.","")</f>
        <v/>
      </c>
      <c r="D7" s="76"/>
      <c r="E7" s="76"/>
      <c r="F7" s="76"/>
      <c r="G7" s="76"/>
      <c r="H7" s="76"/>
      <c r="I7" s="76"/>
      <c r="J7" s="76"/>
    </row>
    <row r="8" spans="1:10">
      <c r="A8" s="5" t="s">
        <v>7</v>
      </c>
      <c r="B8" s="15">
        <v>0</v>
      </c>
      <c r="C8" s="76" t="str">
        <f>IF(B8=1,"Bei der Arbeit fehlen Entwicklungsmöglichkeiten (z.B. durch die Übernahme neuer Aufgaben oder eine systematische Personalentwicklung).","")</f>
        <v/>
      </c>
      <c r="D8" s="76"/>
      <c r="E8" s="76"/>
      <c r="F8" s="76"/>
      <c r="G8" s="76"/>
      <c r="H8" s="76"/>
      <c r="I8" s="76"/>
      <c r="J8" s="76"/>
    </row>
    <row r="9" spans="1:10">
      <c r="A9" s="5" t="s">
        <v>8</v>
      </c>
      <c r="B9" s="15">
        <v>0</v>
      </c>
      <c r="C9" s="76" t="str">
        <f>IF(B9=1,"Es liegen zusätzliche andere Einflüsse vor, z.B. wird nicht mitarbeiterorientiert geführt.","")</f>
        <v/>
      </c>
      <c r="D9" s="76"/>
      <c r="E9" s="76"/>
      <c r="F9" s="76"/>
      <c r="G9" s="76"/>
      <c r="H9" s="76"/>
      <c r="I9" s="76"/>
      <c r="J9" s="76"/>
    </row>
    <row r="10" spans="1:10">
      <c r="A10" s="5" t="s">
        <v>9</v>
      </c>
      <c r="B10" s="15">
        <v>0</v>
      </c>
      <c r="C10" s="76" t="str">
        <f>IF(B10=1,"Es liegen zusätzliche andere Einflüsse vor, z.B. ist das Betriebsklima schlecht, kommen Mobbing oder Bossing vor.","")</f>
        <v/>
      </c>
      <c r="D10" s="76"/>
      <c r="E10" s="76"/>
      <c r="F10" s="76"/>
      <c r="G10" s="76"/>
      <c r="H10" s="76"/>
      <c r="I10" s="76"/>
      <c r="J10" s="76"/>
    </row>
    <row r="11" spans="1:10">
      <c r="A11" s="5" t="s">
        <v>10</v>
      </c>
      <c r="B11" s="15">
        <v>1</v>
      </c>
      <c r="C11" s="76" t="str">
        <f>IF(B11=1,"Es liegen zusätzliche andere Einflüsse vor, z.B. sind die materiellen Arbeitsvoraussetzungen schlecht (z.B. der Arbeitsraum, die Arbeitsgeräte, das Arbeitsmaterial, …).","")</f>
        <v>Es liegen zusätzliche andere Einflüsse vor, z.B. sind die materiellen Arbeitsvoraussetzungen schlecht (z.B. der Arbeitsraum, die Arbeitsgeräte, das Arbeitsmaterial, …).</v>
      </c>
      <c r="D11" s="76"/>
      <c r="E11" s="76"/>
      <c r="F11" s="76"/>
      <c r="G11" s="76"/>
      <c r="H11" s="76"/>
      <c r="I11" s="76"/>
      <c r="J11" s="76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5" spans="1:10" ht="33.75" customHeight="1">
      <c r="A15" s="56" t="s">
        <v>18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s="1" customFormat="1" ht="18" customHeight="1">
      <c r="A16" s="10" t="s">
        <v>19</v>
      </c>
      <c r="B16" s="74" t="s">
        <v>20</v>
      </c>
      <c r="C16" s="74"/>
      <c r="D16" s="74"/>
      <c r="E16" s="74"/>
      <c r="F16" s="74" t="s">
        <v>21</v>
      </c>
      <c r="G16" s="74"/>
      <c r="H16" s="11" t="s">
        <v>22</v>
      </c>
      <c r="I16" s="74" t="s">
        <v>23</v>
      </c>
      <c r="J16" s="74"/>
    </row>
    <row r="17" spans="1:10" s="1" customFormat="1" ht="18" customHeight="1">
      <c r="A17" s="16"/>
      <c r="B17" s="72"/>
      <c r="C17" s="72"/>
      <c r="D17" s="72"/>
      <c r="E17" s="72"/>
      <c r="F17" s="72"/>
      <c r="G17" s="72"/>
      <c r="H17" s="16"/>
      <c r="I17" s="72"/>
      <c r="J17" s="72"/>
    </row>
    <row r="18" spans="1:10" s="1" customFormat="1" ht="18" customHeight="1">
      <c r="A18" s="16"/>
      <c r="B18" s="72"/>
      <c r="C18" s="72"/>
      <c r="D18" s="72"/>
      <c r="E18" s="72"/>
      <c r="F18" s="72"/>
      <c r="G18" s="72"/>
      <c r="H18" s="16"/>
      <c r="I18" s="72"/>
      <c r="J18" s="72"/>
    </row>
    <row r="19" spans="1:10" s="1" customFormat="1" ht="18" customHeight="1">
      <c r="A19" s="16"/>
      <c r="B19" s="72"/>
      <c r="C19" s="72"/>
      <c r="D19" s="72"/>
      <c r="E19" s="72"/>
      <c r="F19" s="72"/>
      <c r="G19" s="72"/>
      <c r="H19" s="16"/>
      <c r="I19" s="72"/>
      <c r="J19" s="72"/>
    </row>
    <row r="20" spans="1:10" s="1" customFormat="1" ht="18" customHeight="1">
      <c r="A20" s="16"/>
      <c r="B20" s="72"/>
      <c r="C20" s="72"/>
      <c r="D20" s="72"/>
      <c r="E20" s="72"/>
      <c r="F20" s="72"/>
      <c r="G20" s="72"/>
      <c r="H20" s="16"/>
      <c r="I20" s="72"/>
      <c r="J20" s="72"/>
    </row>
    <row r="21" spans="1:10" s="1" customFormat="1" ht="18" customHeight="1">
      <c r="A21" s="16"/>
      <c r="B21" s="72"/>
      <c r="C21" s="72"/>
      <c r="D21" s="72"/>
      <c r="E21" s="72"/>
      <c r="F21" s="72"/>
      <c r="G21" s="72"/>
      <c r="H21" s="16"/>
      <c r="I21" s="72"/>
      <c r="J21" s="72"/>
    </row>
    <row r="22" spans="1:10" s="1" customFormat="1" ht="18" customHeight="1">
      <c r="A22" s="16"/>
      <c r="B22" s="72"/>
      <c r="C22" s="72"/>
      <c r="D22" s="72"/>
      <c r="E22" s="72"/>
      <c r="F22" s="72"/>
      <c r="G22" s="72"/>
      <c r="H22" s="16"/>
      <c r="I22" s="72"/>
      <c r="J22" s="72"/>
    </row>
    <row r="23" spans="1:10" s="1" customFormat="1" ht="18" customHeight="1">
      <c r="A23" s="16"/>
      <c r="B23" s="72"/>
      <c r="C23" s="72"/>
      <c r="D23" s="72"/>
      <c r="E23" s="72"/>
      <c r="F23" s="72"/>
      <c r="G23" s="72"/>
      <c r="H23" s="16"/>
      <c r="I23" s="72"/>
      <c r="J23" s="72"/>
    </row>
    <row r="24" spans="1:10" s="1" customFormat="1" ht="18" customHeight="1">
      <c r="A24" s="16"/>
      <c r="B24" s="72"/>
      <c r="C24" s="72"/>
      <c r="D24" s="72"/>
      <c r="E24" s="72"/>
      <c r="F24" s="72"/>
      <c r="G24" s="72"/>
      <c r="H24" s="16"/>
      <c r="I24" s="72"/>
      <c r="J24" s="72"/>
    </row>
    <row r="25" spans="1:10" s="1" customFormat="1" ht="18" customHeight="1">
      <c r="B25" s="73"/>
      <c r="C25" s="73"/>
      <c r="D25" s="73"/>
      <c r="E25" s="73"/>
    </row>
  </sheetData>
  <sheetProtection sheet="1" objects="1" scenarios="1" selectLockedCells="1"/>
  <mergeCells count="41">
    <mergeCell ref="B24:E24"/>
    <mergeCell ref="F24:G24"/>
    <mergeCell ref="I24:J24"/>
    <mergeCell ref="B25:E25"/>
    <mergeCell ref="B22:E22"/>
    <mergeCell ref="F22:G22"/>
    <mergeCell ref="I22:J22"/>
    <mergeCell ref="B23:E23"/>
    <mergeCell ref="F23:G23"/>
    <mergeCell ref="I23:J23"/>
    <mergeCell ref="B20:E20"/>
    <mergeCell ref="F20:G20"/>
    <mergeCell ref="I20:J20"/>
    <mergeCell ref="B21:E21"/>
    <mergeCell ref="F21:G21"/>
    <mergeCell ref="I21:J21"/>
    <mergeCell ref="B18:E18"/>
    <mergeCell ref="F18:G18"/>
    <mergeCell ref="I18:J18"/>
    <mergeCell ref="B19:E19"/>
    <mergeCell ref="F19:G19"/>
    <mergeCell ref="I19:J19"/>
    <mergeCell ref="A15:J15"/>
    <mergeCell ref="B16:E16"/>
    <mergeCell ref="F16:G16"/>
    <mergeCell ref="I16:J16"/>
    <mergeCell ref="B17:E17"/>
    <mergeCell ref="F17:G17"/>
    <mergeCell ref="I17:J17"/>
    <mergeCell ref="C11:J11"/>
    <mergeCell ref="A1:B1"/>
    <mergeCell ref="C1:J1"/>
    <mergeCell ref="C2:J2"/>
    <mergeCell ref="C3:J3"/>
    <mergeCell ref="C4:J4"/>
    <mergeCell ref="C5:J5"/>
    <mergeCell ref="C6:J6"/>
    <mergeCell ref="C7:J7"/>
    <mergeCell ref="C8:J8"/>
    <mergeCell ref="C9:J9"/>
    <mergeCell ref="C10:J10"/>
  </mergeCells>
  <dataValidations count="1">
    <dataValidation type="list" allowBlank="1" showInputMessage="1" showErrorMessage="1" errorTitle="Ungültige Eingabe!" error="Bitte geben Sie entweder eine 0 oder eine 1 ein!" promptTitle="Dateneingabe" prompt="Bitte geben Sie einen gültigen Wert ein!" sqref="B2:B11">
      <formula1>"0,1"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&amp;L&amp;D&amp;C&amp;F&amp;RUnterschrift der Durchführenden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B2" sqref="B2"/>
    </sheetView>
  </sheetViews>
  <sheetFormatPr baseColWidth="10" defaultRowHeight="15.75"/>
  <cols>
    <col min="1" max="1" width="7.875" bestFit="1" customWidth="1"/>
    <col min="2" max="2" width="7.25" customWidth="1"/>
    <col min="3" max="10" width="16.875" customWidth="1"/>
  </cols>
  <sheetData>
    <row r="1" spans="1:10" ht="54.75" customHeight="1">
      <c r="A1" s="77" t="s">
        <v>30</v>
      </c>
      <c r="B1" s="77"/>
      <c r="C1" s="75" t="s">
        <v>40</v>
      </c>
      <c r="D1" s="75"/>
      <c r="E1" s="75"/>
      <c r="F1" s="75"/>
      <c r="G1" s="75"/>
      <c r="H1" s="75"/>
      <c r="I1" s="75"/>
      <c r="J1" s="75"/>
    </row>
    <row r="2" spans="1:10">
      <c r="A2" s="5" t="s">
        <v>1</v>
      </c>
      <c r="B2" s="15">
        <v>1</v>
      </c>
      <c r="C2" s="76" t="str">
        <f>IF(B2=1,"kommt es häufig vor, das zu wenig Zeit für die Patienten, Klienten oder Kunden ist.","")</f>
        <v>kommt es häufig vor, das zu wenig Zeit für die Patienten, Klienten oder Kunden ist.</v>
      </c>
      <c r="D2" s="76"/>
      <c r="E2" s="76"/>
      <c r="F2" s="76"/>
      <c r="G2" s="76"/>
      <c r="H2" s="76"/>
      <c r="I2" s="76"/>
      <c r="J2" s="76"/>
    </row>
    <row r="3" spans="1:10">
      <c r="A3" s="5" t="s">
        <v>2</v>
      </c>
      <c r="B3" s="15">
        <v>0</v>
      </c>
      <c r="C3" s="76" t="str">
        <f>IF(B3=1,"Bei der Arbeit reicht die Zeit nicht, um alle Aufgaben qualitätsgerecht zu erledigen.","")</f>
        <v/>
      </c>
      <c r="D3" s="76"/>
      <c r="E3" s="76"/>
      <c r="F3" s="76"/>
      <c r="G3" s="76"/>
      <c r="H3" s="76"/>
      <c r="I3" s="76"/>
      <c r="J3" s="76"/>
    </row>
    <row r="4" spans="1:10">
      <c r="A4" s="5" t="s">
        <v>3</v>
      </c>
      <c r="B4" s="15">
        <v>0</v>
      </c>
      <c r="C4" s="76" t="str">
        <f>IF(B4=1,"Bei der Arbeit fehlen relevante Informationen für die Betreuung oder Beratung von Kunden.","")</f>
        <v/>
      </c>
      <c r="D4" s="76"/>
      <c r="E4" s="76"/>
      <c r="F4" s="76"/>
      <c r="G4" s="76"/>
      <c r="H4" s="76"/>
      <c r="I4" s="76"/>
      <c r="J4" s="76"/>
    </row>
    <row r="5" spans="1:10">
      <c r="A5" s="5" t="s">
        <v>4</v>
      </c>
      <c r="B5" s="15">
        <v>0</v>
      </c>
      <c r="C5" s="76" t="str">
        <f>IF(B5=1,"Bei der Arbeit gibt es für eigene Entscheidungen geringe Möglichkeiten.","")</f>
        <v/>
      </c>
      <c r="D5" s="76"/>
      <c r="E5" s="76"/>
      <c r="F5" s="76"/>
      <c r="G5" s="76"/>
      <c r="H5" s="76"/>
      <c r="I5" s="76"/>
      <c r="J5" s="76"/>
    </row>
    <row r="6" spans="1:10">
      <c r="A6" s="5" t="s">
        <v>5</v>
      </c>
      <c r="B6" s="15">
        <v>0</v>
      </c>
      <c r="C6" s="76" t="str">
        <f>IF(B6=1,"Bei der Arbeit kommt es zu Konflikten oder Streitigkeiten mit Kunden.","")</f>
        <v/>
      </c>
      <c r="D6" s="76"/>
      <c r="E6" s="76"/>
      <c r="F6" s="76"/>
      <c r="G6" s="76"/>
      <c r="H6" s="76"/>
      <c r="I6" s="76"/>
      <c r="J6" s="76"/>
    </row>
    <row r="7" spans="1:10">
      <c r="A7" s="5" t="s">
        <v>6</v>
      </c>
      <c r="B7" s="15">
        <v>0</v>
      </c>
      <c r="C7" s="76" t="str">
        <f>IF(B7=1,"Bei der Arbeit gibt es Abstimmungsprobleme mit anderen Berufsgruppen oder Abteilungen.","")</f>
        <v/>
      </c>
      <c r="D7" s="76"/>
      <c r="E7" s="76"/>
      <c r="F7" s="76"/>
      <c r="G7" s="76"/>
      <c r="H7" s="76"/>
      <c r="I7" s="76"/>
      <c r="J7" s="76"/>
    </row>
    <row r="8" spans="1:10">
      <c r="A8" s="5" t="s">
        <v>7</v>
      </c>
      <c r="B8" s="15">
        <v>0</v>
      </c>
      <c r="C8" s="76" t="str">
        <f>IF(B8=1,"Bei der Arbeit können Pausen nicht eingehalten werden.","")</f>
        <v/>
      </c>
      <c r="D8" s="76"/>
      <c r="E8" s="76"/>
      <c r="F8" s="76"/>
      <c r="G8" s="76"/>
      <c r="H8" s="76"/>
      <c r="I8" s="76"/>
      <c r="J8" s="76"/>
    </row>
    <row r="9" spans="1:10">
      <c r="A9" s="5" t="s">
        <v>8</v>
      </c>
      <c r="B9" s="15">
        <v>0</v>
      </c>
      <c r="C9" s="76" t="str">
        <f>IF(B9=1,"Es liegen zusätzliche andere Einflüsse vor, z.B. ist die physische Belastung sehr hoch (z.B. durch Lärm, beim Heben und Tragen, beim Stehen).","")</f>
        <v/>
      </c>
      <c r="D9" s="76"/>
      <c r="E9" s="76"/>
      <c r="F9" s="76"/>
      <c r="G9" s="76"/>
      <c r="H9" s="76"/>
      <c r="I9" s="76"/>
      <c r="J9" s="76"/>
    </row>
    <row r="10" spans="1:10">
      <c r="A10" s="5" t="s">
        <v>9</v>
      </c>
      <c r="B10" s="15">
        <v>0</v>
      </c>
      <c r="C10" s="76" t="str">
        <f>IF(B10=1,"Es liegen zusätzliche andere Einflüsse vor, z.B. gibt es hohe bürokratische Hindernisse und Auflagen.","")</f>
        <v/>
      </c>
      <c r="D10" s="76"/>
      <c r="E10" s="76"/>
      <c r="F10" s="76"/>
      <c r="G10" s="76"/>
      <c r="H10" s="76"/>
      <c r="I10" s="76"/>
      <c r="J10" s="76"/>
    </row>
    <row r="11" spans="1:10">
      <c r="A11" s="5" t="s">
        <v>10</v>
      </c>
      <c r="B11" s="15">
        <v>0</v>
      </c>
      <c r="C11" s="76" t="str">
        <f>IF(B11=1,"Es liegen zusätzliche andere Einflüsse vor, z.B. kann die Dienstplan-/Schicht-/Urlaubsplanung wenig selbst beeinflusst werden.","")</f>
        <v/>
      </c>
      <c r="D11" s="76"/>
      <c r="E11" s="76"/>
      <c r="F11" s="76"/>
      <c r="G11" s="76"/>
      <c r="H11" s="76"/>
      <c r="I11" s="76"/>
      <c r="J11" s="76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5" spans="1:10" ht="33.75" customHeight="1">
      <c r="A15" s="56" t="s">
        <v>18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s="1" customFormat="1" ht="18" customHeight="1">
      <c r="A16" s="10" t="s">
        <v>19</v>
      </c>
      <c r="B16" s="74" t="s">
        <v>20</v>
      </c>
      <c r="C16" s="74"/>
      <c r="D16" s="74"/>
      <c r="E16" s="74"/>
      <c r="F16" s="74" t="s">
        <v>21</v>
      </c>
      <c r="G16" s="74"/>
      <c r="H16" s="11" t="s">
        <v>22</v>
      </c>
      <c r="I16" s="74" t="s">
        <v>23</v>
      </c>
      <c r="J16" s="74"/>
    </row>
    <row r="17" spans="1:10" s="1" customFormat="1" ht="18" customHeight="1">
      <c r="A17" s="16"/>
      <c r="B17" s="72"/>
      <c r="C17" s="72"/>
      <c r="D17" s="72"/>
      <c r="E17" s="72"/>
      <c r="F17" s="72"/>
      <c r="G17" s="72"/>
      <c r="H17" s="16"/>
      <c r="I17" s="72"/>
      <c r="J17" s="72"/>
    </row>
    <row r="18" spans="1:10" s="1" customFormat="1" ht="18" customHeight="1">
      <c r="A18" s="16"/>
      <c r="B18" s="72"/>
      <c r="C18" s="72"/>
      <c r="D18" s="72"/>
      <c r="E18" s="72"/>
      <c r="F18" s="72"/>
      <c r="G18" s="72"/>
      <c r="H18" s="16"/>
      <c r="I18" s="72"/>
      <c r="J18" s="72"/>
    </row>
    <row r="19" spans="1:10" s="1" customFormat="1" ht="18" customHeight="1">
      <c r="A19" s="16"/>
      <c r="B19" s="72"/>
      <c r="C19" s="72"/>
      <c r="D19" s="72"/>
      <c r="E19" s="72"/>
      <c r="F19" s="72"/>
      <c r="G19" s="72"/>
      <c r="H19" s="16"/>
      <c r="I19" s="72"/>
      <c r="J19" s="72"/>
    </row>
    <row r="20" spans="1:10" s="1" customFormat="1" ht="18" customHeight="1">
      <c r="A20" s="16"/>
      <c r="B20" s="72"/>
      <c r="C20" s="72"/>
      <c r="D20" s="72"/>
      <c r="E20" s="72"/>
      <c r="F20" s="72"/>
      <c r="G20" s="72"/>
      <c r="H20" s="16"/>
      <c r="I20" s="72"/>
      <c r="J20" s="72"/>
    </row>
    <row r="21" spans="1:10" s="1" customFormat="1" ht="18" customHeight="1">
      <c r="A21" s="16"/>
      <c r="B21" s="72"/>
      <c r="C21" s="72"/>
      <c r="D21" s="72"/>
      <c r="E21" s="72"/>
      <c r="F21" s="72"/>
      <c r="G21" s="72"/>
      <c r="H21" s="16"/>
      <c r="I21" s="72"/>
      <c r="J21" s="72"/>
    </row>
    <row r="22" spans="1:10" s="1" customFormat="1" ht="18" customHeight="1">
      <c r="A22" s="16"/>
      <c r="B22" s="72"/>
      <c r="C22" s="72"/>
      <c r="D22" s="72"/>
      <c r="E22" s="72"/>
      <c r="F22" s="72"/>
      <c r="G22" s="72"/>
      <c r="H22" s="16"/>
      <c r="I22" s="72"/>
      <c r="J22" s="72"/>
    </row>
    <row r="23" spans="1:10" s="1" customFormat="1" ht="18" customHeight="1">
      <c r="A23" s="16"/>
      <c r="B23" s="72"/>
      <c r="C23" s="72"/>
      <c r="D23" s="72"/>
      <c r="E23" s="72"/>
      <c r="F23" s="72"/>
      <c r="G23" s="72"/>
      <c r="H23" s="16"/>
      <c r="I23" s="72"/>
      <c r="J23" s="72"/>
    </row>
    <row r="24" spans="1:10" s="1" customFormat="1" ht="18" customHeight="1">
      <c r="A24" s="16"/>
      <c r="B24" s="72"/>
      <c r="C24" s="72"/>
      <c r="D24" s="72"/>
      <c r="E24" s="72"/>
      <c r="F24" s="72"/>
      <c r="G24" s="72"/>
      <c r="H24" s="16"/>
      <c r="I24" s="72"/>
      <c r="J24" s="72"/>
    </row>
    <row r="25" spans="1:10" s="1" customFormat="1" ht="18" customHeight="1">
      <c r="B25" s="73"/>
      <c r="C25" s="73"/>
      <c r="D25" s="73"/>
      <c r="E25" s="73"/>
    </row>
  </sheetData>
  <sheetProtection sheet="1" objects="1" scenarios="1" selectLockedCells="1"/>
  <mergeCells count="41">
    <mergeCell ref="B24:E24"/>
    <mergeCell ref="F24:G24"/>
    <mergeCell ref="I24:J24"/>
    <mergeCell ref="B25:E25"/>
    <mergeCell ref="B22:E22"/>
    <mergeCell ref="F22:G22"/>
    <mergeCell ref="I22:J22"/>
    <mergeCell ref="B23:E23"/>
    <mergeCell ref="F23:G23"/>
    <mergeCell ref="I23:J23"/>
    <mergeCell ref="B20:E20"/>
    <mergeCell ref="F20:G20"/>
    <mergeCell ref="I20:J20"/>
    <mergeCell ref="B21:E21"/>
    <mergeCell ref="F21:G21"/>
    <mergeCell ref="I21:J21"/>
    <mergeCell ref="B18:E18"/>
    <mergeCell ref="F18:G18"/>
    <mergeCell ref="I18:J18"/>
    <mergeCell ref="B19:E19"/>
    <mergeCell ref="F19:G19"/>
    <mergeCell ref="I19:J19"/>
    <mergeCell ref="A15:J15"/>
    <mergeCell ref="B16:E16"/>
    <mergeCell ref="F16:G16"/>
    <mergeCell ref="I16:J16"/>
    <mergeCell ref="B17:E17"/>
    <mergeCell ref="F17:G17"/>
    <mergeCell ref="I17:J17"/>
    <mergeCell ref="C11:J11"/>
    <mergeCell ref="A1:B1"/>
    <mergeCell ref="C1:J1"/>
    <mergeCell ref="C2:J2"/>
    <mergeCell ref="C3:J3"/>
    <mergeCell ref="C4:J4"/>
    <mergeCell ref="C5:J5"/>
    <mergeCell ref="C6:J6"/>
    <mergeCell ref="C7:J7"/>
    <mergeCell ref="C8:J8"/>
    <mergeCell ref="C9:J9"/>
    <mergeCell ref="C10:J10"/>
  </mergeCells>
  <dataValidations count="1">
    <dataValidation type="list" allowBlank="1" showInputMessage="1" showErrorMessage="1" errorTitle="Ungültige Eingabe!" error="Bitte geben Sie entweder eine 0 oder eine 1 ein!" promptTitle="Dateneingabe" prompt="Bitte geben Sie einen gültigen Wert ein!" sqref="B2:B11">
      <formula1>"0,1"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&amp;L&amp;D&amp;C&amp;F&amp;RUnterschrift der Durchführenden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Berechnung Diagramm</vt:lpstr>
      <vt:lpstr>Auswertung - Start</vt:lpstr>
      <vt:lpstr>Auswertung - Detail</vt:lpstr>
      <vt:lpstr>1. Stress</vt:lpstr>
      <vt:lpstr>2. Psychische Ermüdung</vt:lpstr>
      <vt:lpstr>3. Monotonie</vt:lpstr>
      <vt:lpstr>4. Psychische Sättigung</vt:lpstr>
      <vt:lpstr>5. Emotionale Erschöpfung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 GB ChEF-Beobachtung</dc:title>
  <dc:creator>Wegner + Lehmann, L. Lehmann</dc:creator>
  <cp:keywords>Version 1.2</cp:keywords>
  <cp:lastModifiedBy>Lutz Lehmann</cp:lastModifiedBy>
  <cp:lastPrinted>2015-01-29T10:49:21Z</cp:lastPrinted>
  <dcterms:created xsi:type="dcterms:W3CDTF">2015-01-14T20:06:51Z</dcterms:created>
  <dcterms:modified xsi:type="dcterms:W3CDTF">2015-09-16T19:57:23Z</dcterms:modified>
</cp:coreProperties>
</file>